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15600" windowHeight="11010"/>
  </bookViews>
  <sheets>
    <sheet name="Доходы" sheetId="2" r:id="rId1"/>
  </sheets>
  <definedNames>
    <definedName name="_xlnm.Print_Titles" localSheetId="0">Доходы!$3:$4</definedName>
  </definedNames>
  <calcPr calcId="145621"/>
</workbook>
</file>

<file path=xl/calcChain.xml><?xml version="1.0" encoding="utf-8"?>
<calcChain xmlns="http://schemas.openxmlformats.org/spreadsheetml/2006/main">
  <c r="E48" i="2" l="1"/>
  <c r="D49" i="2"/>
  <c r="E49" i="2"/>
  <c r="C49" i="2"/>
  <c r="G42" i="2"/>
  <c r="G44" i="2"/>
  <c r="G45" i="2"/>
  <c r="F38" i="2"/>
  <c r="F43" i="2"/>
  <c r="E43" i="2"/>
  <c r="E41" i="2"/>
  <c r="E40" i="2" s="1"/>
  <c r="G40" i="2" s="1"/>
  <c r="E26" i="2"/>
  <c r="E37" i="2"/>
  <c r="D43" i="2"/>
  <c r="G43" i="2" s="1"/>
  <c r="D41" i="2"/>
  <c r="D40" i="2"/>
  <c r="D39" i="2" l="1"/>
  <c r="G41" i="2"/>
  <c r="E39" i="2"/>
  <c r="D15" i="2"/>
  <c r="E15" i="2"/>
  <c r="C15" i="2"/>
  <c r="C42" i="2"/>
  <c r="C41" i="2" l="1"/>
  <c r="F42" i="2"/>
  <c r="G39" i="2"/>
  <c r="G19" i="2"/>
  <c r="G21" i="2"/>
  <c r="G22" i="2"/>
  <c r="F19" i="2"/>
  <c r="F21" i="2"/>
  <c r="F22" i="2"/>
  <c r="D20" i="2"/>
  <c r="E20" i="2"/>
  <c r="C20" i="2"/>
  <c r="C40" i="2" l="1"/>
  <c r="F41" i="2"/>
  <c r="G20" i="2"/>
  <c r="F20" i="2"/>
  <c r="C39" i="2" l="1"/>
  <c r="F39" i="2" s="1"/>
  <c r="F40" i="2"/>
  <c r="F28" i="2"/>
  <c r="G30" i="2"/>
  <c r="G28" i="2"/>
  <c r="D10" i="2"/>
  <c r="G18" i="2"/>
  <c r="G29" i="2"/>
  <c r="G16" i="2" l="1"/>
  <c r="F16" i="2"/>
  <c r="C32" i="2"/>
  <c r="D32" i="2"/>
  <c r="E32" i="2"/>
  <c r="E25" i="2" s="1"/>
  <c r="G38" i="2"/>
  <c r="F31" i="2"/>
  <c r="D48" i="2"/>
  <c r="C48" i="2"/>
  <c r="G50" i="2"/>
  <c r="G51" i="2"/>
  <c r="G52" i="2"/>
  <c r="F50" i="2"/>
  <c r="F51" i="2"/>
  <c r="F52" i="2"/>
  <c r="C37" i="2"/>
  <c r="C26" i="2"/>
  <c r="C10" i="2"/>
  <c r="C8" i="2"/>
  <c r="F37" i="2"/>
  <c r="D37" i="2"/>
  <c r="D26" i="2"/>
  <c r="D25" i="2" s="1"/>
  <c r="G46" i="2"/>
  <c r="F46" i="2"/>
  <c r="G9" i="2"/>
  <c r="G11" i="2"/>
  <c r="G12" i="2"/>
  <c r="G13" i="2"/>
  <c r="G17" i="2"/>
  <c r="G27" i="2"/>
  <c r="G33" i="2"/>
  <c r="G34" i="2"/>
  <c r="G35" i="2"/>
  <c r="G36" i="2"/>
  <c r="F9" i="2"/>
  <c r="F11" i="2"/>
  <c r="F12" i="2"/>
  <c r="F13" i="2"/>
  <c r="F17" i="2"/>
  <c r="F18" i="2"/>
  <c r="F27" i="2"/>
  <c r="F33" i="2"/>
  <c r="F35" i="2"/>
  <c r="F36" i="2"/>
  <c r="E10" i="2"/>
  <c r="E8" i="2"/>
  <c r="E7" i="2" s="1"/>
  <c r="E6" i="2" s="1"/>
  <c r="D8" i="2"/>
  <c r="D7" i="2" s="1"/>
  <c r="F23" i="2"/>
  <c r="G23" i="2"/>
  <c r="D6" i="2" l="1"/>
  <c r="C7" i="2"/>
  <c r="C25" i="2"/>
  <c r="F10" i="2"/>
  <c r="F49" i="2"/>
  <c r="F32" i="2"/>
  <c r="F15" i="2"/>
  <c r="G37" i="2"/>
  <c r="G32" i="2"/>
  <c r="G26" i="2"/>
  <c r="G15" i="2"/>
  <c r="G10" i="2"/>
  <c r="F48" i="2"/>
  <c r="G48" i="2"/>
  <c r="F8" i="2"/>
  <c r="F26" i="2"/>
  <c r="G49" i="2"/>
  <c r="G8" i="2"/>
  <c r="C6" i="2" l="1"/>
  <c r="C5" i="2" s="1"/>
  <c r="G7" i="2"/>
  <c r="F7" i="2"/>
  <c r="E5" i="2"/>
  <c r="F25" i="2"/>
  <c r="G25" i="2"/>
  <c r="D5" i="2"/>
  <c r="F5" i="2" l="1"/>
  <c r="G5" i="2"/>
  <c r="G6" i="2"/>
  <c r="F6" i="2"/>
</calcChain>
</file>

<file path=xl/sharedStrings.xml><?xml version="1.0" encoding="utf-8"?>
<sst xmlns="http://schemas.openxmlformats.org/spreadsheetml/2006/main" count="125" uniqueCount="115">
  <si>
    <t>Код бюджетной классификации РФ</t>
  </si>
  <si>
    <t>Наименование показателя</t>
  </si>
  <si>
    <t>Процент исполнения от первоначального плана</t>
  </si>
  <si>
    <t>Сведения о фактических поступлениях доходов по видам доходов в сравнении с первоначально утвержденным (установленным) решением о бюджете значениями и с уточненными значениями с учетом внесенных изменений</t>
  </si>
  <si>
    <t>Процент исполнения от утвержденного плана с учетом изменений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</si>
  <si>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</si>
  <si>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</si>
  <si>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</si>
  <si>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</si>
  <si>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</si>
  <si>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</si>
  <si>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</si>
  <si>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</si>
  <si>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</si>
  <si>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</si>
  <si>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</si>
  <si>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</si>
  <si>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</si>
  <si>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</si>
  <si>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</si>
  <si>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</si>
  <si>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</si>
  <si>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</si>
  <si>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</si>
  <si>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</si>
  <si>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</si>
  <si>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</si>
  <si>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</si>
  <si>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</si>
  <si>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ВСЕГО ДОХОДОВ</t>
  </si>
  <si>
    <t>1 00 00000 00 0000 000</t>
  </si>
  <si>
    <t>ДОХОДЫ</t>
  </si>
  <si>
    <t>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</si>
  <si>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</si>
  <si>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</si>
  <si>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</si>
  <si>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</si>
  <si>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</si>
  <si>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</si>
  <si>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</si>
  <si>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</si>
  <si>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</si>
  <si>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</si>
  <si>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</si>
  <si>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</si>
  <si>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</si>
  <si>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</si>
  <si>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</si>
  <si>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</si>
  <si>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</si>
  <si>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</si>
  <si>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</si>
  <si>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</si>
  <si>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</si>
  <si>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</si>
  <si>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</si>
  <si>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</si>
  <si>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</si>
  <si>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 (межбюджетные субсидии)</t>
  </si>
  <si>
    <t>2 02 30000 00  0000 151</t>
  </si>
  <si>
    <t>Субвенции бюджетам бюджетной системы Российской Федерации</t>
  </si>
  <si>
    <t>Прочие доходы от компенсации затрат бюджетов муниципальных районов</t>
  </si>
  <si>
    <t>-</t>
  </si>
  <si>
    <t>БЕЗВОЗМЕЗДНЫЕ ПОСТУПЛЕНИЯ ОТ ДРУГИХ БЮДЖЕТОВ БЮДЖЕТНОЙ СИСТЕМЫ РФ</t>
  </si>
  <si>
    <t>1 05 01000 01 0000 110</t>
  </si>
  <si>
    <t>Налог, взимаемый в связи с применением упрощенной системы налогообложения</t>
  </si>
  <si>
    <t>2 19 60010 05 0000 000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</si>
  <si>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</si>
  <si>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тыс. рублей</t>
  </si>
  <si>
    <t>В течение отчетного периода району распределена дотация на поддержку мер по обеспечению сбалансированности бюджетов</t>
  </si>
  <si>
    <t>Причина отклонений от первоначального плана (при показателе 5 и более процентов)</t>
  </si>
  <si>
    <t>1 05 04000 01 0000 110</t>
  </si>
  <si>
    <t xml:space="preserve">         Доходы от продажи материальных и нематериальных активов составили 345,7 тыс. рублей или 13,7 % от плана. Низкий процент исполнения сложился в течении 2021 года из за не состоявшегося аукциона по продаже нежилого помещения общей площадью 145,7 кв.м. с кадастровым № 28:12:010702:403, расположенного на 2м этаже здания. по адресу: г. Завитинск, ул. Мухинская, 55 В. За время проведения аукционов заявок не поступало, аукционы признаны несостоявшимися (6 раз были объявлены аукционы).</t>
  </si>
  <si>
    <t>Неисполнение  доходов от арендной платы за землю  связано с  изменением кадастровой стоимости земельных участков, Неисполнение доходов от сдачи в аренду имущества связано с расторжением договоров (ул.Куйбышева 47 помещение Управление Пенсионного фонда РФ, ул.Куйбышева 21 помещение ФГУП Почта России) , передача в безвозмездное пользования имущества (ул.Советская 83 водонапорная башня).</t>
  </si>
  <si>
    <t xml:space="preserve">Первоначальный план                        2022 года                         </t>
  </si>
  <si>
    <t xml:space="preserve">Утвержденный план с учетом изменений                        2022 года                          </t>
  </si>
  <si>
    <t xml:space="preserve">Исполнено на 01.01.2023 года                 </t>
  </si>
  <si>
    <t>1 06 00000 00 0000 000</t>
  </si>
  <si>
    <t>НАЛОГИ НА ИМУЩЕСТВО</t>
  </si>
  <si>
    <t>1 06 01000 01 0000 110</t>
  </si>
  <si>
    <t>Налог на имущество физических лиц</t>
  </si>
  <si>
    <t>1 06 06000 01 0000 110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</si>
  <si>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</si>
  <si>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</si>
  <si>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</si>
  <si>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</si>
  <si>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</si>
  <si>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</si>
  <si>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1 11 05012 14 0000 120</t>
  </si>
  <si>
    <t xml:space="preserve"> 1 11 05024 14 0000 120</t>
  </si>
  <si>
    <t xml:space="preserve"> 1 11 05034 14 0000 120</t>
  </si>
  <si>
    <t xml:space="preserve"> 1 11 07015 14 0000 120</t>
  </si>
  <si>
    <t xml:space="preserve"> 1 11 09044 14 0000 120</t>
  </si>
  <si>
    <t>1 13 02994 14 0000 130</t>
  </si>
  <si>
    <t>1 14 02000 00 0000 000</t>
  </si>
  <si>
    <t>1 14 02043 14 0000 440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</si>
  <si>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</si>
  <si>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</si>
  <si>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</si>
  <si>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</si>
  <si>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</si>
  <si>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1 14 00000 00 0000 000</t>
  </si>
  <si>
    <t>1 14 02050 14 0000 440</t>
  </si>
  <si>
    <t>1 14 06000 00 0000 430</t>
  </si>
  <si>
    <t>1 14 06012 14 0000 430</t>
  </si>
  <si>
    <t>1 14 06024 14 0000 430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</si>
  <si>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</si>
  <si>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</si>
  <si>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Невыполнение плана по земельному налогу связано со списанием (23.12.2022г.) с единого счета бюджета земельного налога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 в объеме 10341,0 тыс. рублей.</t>
  </si>
  <si>
    <t>В связи с нарушение условий договоров аренды земельных участков были приняты меры: направлено 6 требований на сумму 793,1 тыс. рублей, оплачено по требованиям 144,1 тыс. рублей. Подано 2 исковых заявления о взыскании задолженности на сумму 260,6 тыс. рублей, оплачено 119,1 тыс. рублей.</t>
  </si>
  <si>
    <t>Неисполнение плановых показателей связано с расторжением договоров (свалка ООО «Жилищный эксплуатационный участок», машина (автомастерская) ИП Павляк В.С.)</t>
  </si>
  <si>
    <t>Доход не уплачен в связи с отсутствием прибыли организации</t>
  </si>
  <si>
    <t>. Низкий процент исполнения сложился в течение 2022 года из-за отсутствия заявок на участие в торгах. Аукционы признаны несостоявшимися.</t>
  </si>
  <si>
    <t>Плановые назначения уточнялись в течение отчетного периода на основании внесенния изменений и дополнений в Закон Амурской области "Об областном бюджете на 2020 год и плановый период 2021 и 2023 годов"</t>
  </si>
  <si>
    <t>Сумма плановых назначений предоставлена администратором по данному виду платежа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</si>
</sst>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/>
    <xf numFmtId="164" fontId="2" fillId="0" borderId="1" xfId="0" applyNumberFormat="1" applyFont="1" applyBorder="1"/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164" fontId="2" fillId="0" borderId="5" xfId="0" applyNumberFormat="1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" fillId="0" borderId="5" xfId="0" applyFont="1" applyBorder="1"/>
    <xf numFmtId="0" fontId="3" fillId="0" borderId="1" xfId="0" applyFont="1" applyBorder="1"/>
    <xf numFmtId="165" fontId="2" fillId="0" borderId="4" xfId="0" applyNumberFormat="1" applyFont="1" applyBorder="1"/>
    <xf numFmtId="0" fontId="4" fillId="0" borderId="1" xfId="0" applyFont="1" applyBorder="1" applyAlignment="1">
      <alignment horizontal="center" vertical="top" wrapText="1"/>
    </xf>
    <xf numFmtId="164" fontId="2" fillId="0" borderId="6" xfId="0" applyNumberFormat="1" applyFont="1" applyBorder="1"/>
    <xf numFmtId="164" fontId="2" fillId="0" borderId="3" xfId="0" applyNumberFormat="1" applyFont="1" applyBorder="1"/>
    <xf numFmtId="165" fontId="2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5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justify" shrinkToFit="1"/>
    </xf>
    <xf numFmtId="0" fontId="6" fillId="0" borderId="5" xfId="0" applyFont="1" applyBorder="1" applyAlignment="1">
      <alignment horizontal="justify" shrinkToFit="1"/>
    </xf>
    <xf numFmtId="0" fontId="6" fillId="0" borderId="5" xfId="0" applyFont="1" applyFill="1" applyBorder="1" applyAlignment="1">
      <alignment horizontal="justify" shrinkToFit="1"/>
    </xf>
    <xf numFmtId="0" fontId="10" fillId="0" borderId="1" xfId="0" applyFont="1" applyBorder="1" applyAlignment="1">
      <alignment horizontal="justify" vertical="center"/>
    </xf>
    <xf numFmtId="165" fontId="9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53"/>
  <sheetViews>
    <sheetView tabSelected="1" topLeftCell="A47" zoomScaleNormal="100" workbookViewId="0">
      <selection activeCell="K36" sqref="K36"/>
    </sheetView>
  </sheetViews>
  <sheetFormatPr defaultRowHeight="15" x14ac:dyDescent="0.2"/>
  <cols>
    <col min="1" max="1" width="23.85546875" style="1" customWidth="1"/>
    <col min="2" max="2" width="55.7109375" style="1" customWidth="1"/>
    <col min="3" max="3" width="12.7109375" style="1" customWidth="1"/>
    <col min="4" max="4" width="12.140625" style="1" customWidth="1"/>
    <col min="5" max="5" width="12.28515625" style="1" customWidth="1"/>
    <col min="6" max="6" width="10.5703125" style="1" customWidth="1"/>
    <col min="7" max="7" width="11.5703125" style="1" customWidth="1"/>
    <col min="8" max="8" width="58.28515625" style="21" customWidth="1"/>
    <col min="9" max="16384" width="9.140625" style="1"/>
  </cols>
  <sheetData>
    <row r="1" spans="1:8" ht="68.25" customHeight="1" x14ac:dyDescent="0.25">
      <c r="A1" s="52" t="s">
        <v>3</v>
      </c>
      <c r="B1" s="52"/>
      <c r="C1" s="52"/>
      <c r="D1" s="52"/>
      <c r="E1" s="52"/>
      <c r="F1" s="52"/>
      <c r="G1" s="52"/>
    </row>
    <row r="2" spans="1:8" ht="15.75" x14ac:dyDescent="0.25">
      <c r="A2" s="53" t="s">
        <v>68</v>
      </c>
      <c r="B2" s="53"/>
      <c r="C2" s="53"/>
      <c r="D2" s="53"/>
      <c r="E2" s="53"/>
      <c r="F2" s="53"/>
      <c r="G2" s="53"/>
    </row>
    <row r="3" spans="1:8" ht="15" customHeight="1" x14ac:dyDescent="0.2">
      <c r="A3" s="54" t="s">
        <v>0</v>
      </c>
      <c r="B3" s="55" t="s">
        <v>1</v>
      </c>
      <c r="C3" s="54" t="s">
        <v>74</v>
      </c>
      <c r="D3" s="54" t="s">
        <v>75</v>
      </c>
      <c r="E3" s="54" t="s">
        <v>76</v>
      </c>
      <c r="F3" s="54" t="s">
        <v>2</v>
      </c>
      <c r="G3" s="54" t="s">
        <v>4</v>
      </c>
      <c r="H3" s="51" t="s">
        <v>70</v>
      </c>
    </row>
    <row r="4" spans="1:8" ht="72.75" customHeight="1" x14ac:dyDescent="0.2">
      <c r="A4" s="54"/>
      <c r="B4" s="55"/>
      <c r="C4" s="54"/>
      <c r="D4" s="54"/>
      <c r="E4" s="54"/>
      <c r="F4" s="54"/>
      <c r="G4" s="54"/>
      <c r="H4" s="51"/>
    </row>
    <row r="5" spans="1:8" ht="17.45" customHeight="1" x14ac:dyDescent="0.2">
      <c r="A5" s="2"/>
      <c r="B5" s="3" t="s">
        <v>29</v>
      </c>
      <c r="C5" s="4">
        <f>SUM(C6+C48)</f>
        <v>975857.6</v>
      </c>
      <c r="D5" s="4">
        <f>SUM(D6+D48)</f>
        <v>1070829.8</v>
      </c>
      <c r="E5" s="43">
        <f>SUM(E6+E48)</f>
        <v>1054952.6000000001</v>
      </c>
      <c r="F5" s="5">
        <f>SUM(E5/C5*100)</f>
        <v>108.10517846046392</v>
      </c>
      <c r="G5" s="5">
        <f>SUM(E5/D5*100)</f>
        <v>98.517299387820557</v>
      </c>
      <c r="H5" s="22"/>
    </row>
    <row r="6" spans="1:8" ht="15.75" x14ac:dyDescent="0.25">
      <c r="A6" s="6" t="s">
        <v>30</v>
      </c>
      <c r="B6" s="3" t="s">
        <v>31</v>
      </c>
      <c r="C6" s="7">
        <f>C7+C25</f>
        <v>193135.6</v>
      </c>
      <c r="D6" s="7">
        <f>D7+D25</f>
        <v>193375</v>
      </c>
      <c r="E6" s="7">
        <f>E7+E25</f>
        <v>182279.59999999998</v>
      </c>
      <c r="F6" s="8">
        <f>SUM(E6/C6*100)</f>
        <v>94.379078740532535</v>
      </c>
      <c r="G6" s="8">
        <f>SUM(E6/D6*100)</f>
        <v>94.262236586942464</v>
      </c>
      <c r="H6" s="22"/>
    </row>
    <row r="7" spans="1:8" ht="15.75" x14ac:dyDescent="0.25">
      <c r="A7" s="6"/>
      <c r="B7" s="3" t="s">
        <v>32</v>
      </c>
      <c r="C7" s="7">
        <f>C8+C10+C15+C20+C23+C24</f>
        <v>177832</v>
      </c>
      <c r="D7" s="7">
        <f>D8+D10+D15+D20+D23+D24</f>
        <v>171638.3</v>
      </c>
      <c r="E7" s="7">
        <f>E8+E10+E15+E20+E23+E24</f>
        <v>162666.19999999998</v>
      </c>
      <c r="F7" s="8">
        <f>SUM(E7/C7*100)</f>
        <v>91.471838589230273</v>
      </c>
      <c r="G7" s="8">
        <f>SUM(E7/D7*100)</f>
        <v>94.77267020239654</v>
      </c>
      <c r="H7" s="22"/>
    </row>
    <row r="8" spans="1:8" ht="15.75" x14ac:dyDescent="0.25">
      <c r="A8" s="9" t="s">
        <v>5</v>
      </c>
      <c r="B8" s="10" t="s">
        <v>6</v>
      </c>
      <c r="C8" s="7">
        <f>SUM(C9)</f>
        <v>133019.29999999999</v>
      </c>
      <c r="D8" s="7">
        <f>SUM(D9)</f>
        <v>133019.29999999999</v>
      </c>
      <c r="E8" s="7">
        <f>SUM(E9)</f>
        <v>131226.4</v>
      </c>
      <c r="F8" s="11">
        <f>SUM(E8/C8*100)</f>
        <v>98.652150477411922</v>
      </c>
      <c r="G8" s="8">
        <f>SUM(E8/D8*100)</f>
        <v>98.652150477411922</v>
      </c>
      <c r="H8" s="22"/>
    </row>
    <row r="9" spans="1:8" ht="23.25" customHeight="1" x14ac:dyDescent="0.25">
      <c r="A9" s="12" t="s">
        <v>7</v>
      </c>
      <c r="B9" s="13" t="s">
        <v>8</v>
      </c>
      <c r="C9" s="7">
        <v>133019.29999999999</v>
      </c>
      <c r="D9" s="7">
        <v>133019.29999999999</v>
      </c>
      <c r="E9" s="7">
        <v>131226.4</v>
      </c>
      <c r="F9" s="11">
        <f t="shared" ref="F9:F52" si="0">SUM(E9/C9*100)</f>
        <v>98.652150477411922</v>
      </c>
      <c r="G9" s="8">
        <f t="shared" ref="F9:G52" si="1">SUM(E9/D9*100)</f>
        <v>98.652150477411922</v>
      </c>
      <c r="H9" s="23"/>
    </row>
    <row r="10" spans="1:8" ht="31.5" x14ac:dyDescent="0.25">
      <c r="A10" s="6" t="s">
        <v>9</v>
      </c>
      <c r="B10" s="13" t="s">
        <v>10</v>
      </c>
      <c r="C10" s="7">
        <f>SUM(C11:C14)</f>
        <v>7763.6999999999989</v>
      </c>
      <c r="D10" s="7">
        <f>D11+D12+D13+D14</f>
        <v>8222</v>
      </c>
      <c r="E10" s="7">
        <f>SUM(E11:E14)</f>
        <v>8958.8000000000011</v>
      </c>
      <c r="F10" s="11">
        <f t="shared" si="0"/>
        <v>115.3934335432848</v>
      </c>
      <c r="G10" s="8">
        <f t="shared" si="1"/>
        <v>108.96132327900756</v>
      </c>
      <c r="H10" s="24"/>
    </row>
    <row r="11" spans="1:8" ht="78.75" x14ac:dyDescent="0.25">
      <c r="A11" s="6" t="s">
        <v>11</v>
      </c>
      <c r="B11" s="13" t="s">
        <v>12</v>
      </c>
      <c r="C11" s="7">
        <v>3510.2</v>
      </c>
      <c r="D11" s="7">
        <v>4108.2</v>
      </c>
      <c r="E11" s="7">
        <v>4491.1000000000004</v>
      </c>
      <c r="F11" s="11">
        <f t="shared" si="0"/>
        <v>127.94427667939149</v>
      </c>
      <c r="G11" s="8">
        <f t="shared" si="1"/>
        <v>109.32038362299792</v>
      </c>
      <c r="H11" s="22"/>
    </row>
    <row r="12" spans="1:8" ht="94.5" x14ac:dyDescent="0.25">
      <c r="A12" s="6" t="s">
        <v>13</v>
      </c>
      <c r="B12" s="13" t="s">
        <v>14</v>
      </c>
      <c r="C12" s="7">
        <v>19.399999999999999</v>
      </c>
      <c r="D12" s="7">
        <v>22.7</v>
      </c>
      <c r="E12" s="7">
        <v>24.3</v>
      </c>
      <c r="F12" s="11">
        <f t="shared" si="0"/>
        <v>125.2577319587629</v>
      </c>
      <c r="G12" s="8">
        <f t="shared" si="1"/>
        <v>107.04845814977975</v>
      </c>
      <c r="H12" s="22"/>
    </row>
    <row r="13" spans="1:8" ht="78.75" x14ac:dyDescent="0.25">
      <c r="A13" s="6" t="s">
        <v>15</v>
      </c>
      <c r="B13" s="13" t="s">
        <v>16</v>
      </c>
      <c r="C13" s="7">
        <v>4674.2</v>
      </c>
      <c r="D13" s="7">
        <v>4572.8999999999996</v>
      </c>
      <c r="E13" s="7">
        <v>4958.7</v>
      </c>
      <c r="F13" s="11">
        <f t="shared" si="0"/>
        <v>106.08660305506825</v>
      </c>
      <c r="G13" s="8">
        <f t="shared" si="1"/>
        <v>108.43665945023946</v>
      </c>
      <c r="H13" s="22"/>
    </row>
    <row r="14" spans="1:8" ht="78.75" x14ac:dyDescent="0.25">
      <c r="A14" s="6" t="s">
        <v>17</v>
      </c>
      <c r="B14" s="13" t="s">
        <v>18</v>
      </c>
      <c r="C14" s="7">
        <v>-440.1</v>
      </c>
      <c r="D14" s="7">
        <v>-481.8</v>
      </c>
      <c r="E14" s="7">
        <v>-515.29999999999995</v>
      </c>
      <c r="F14" s="11" t="s">
        <v>62</v>
      </c>
      <c r="G14" s="8" t="s">
        <v>62</v>
      </c>
      <c r="H14" s="22"/>
    </row>
    <row r="15" spans="1:8" ht="15.75" x14ac:dyDescent="0.25">
      <c r="A15" s="12" t="s">
        <v>19</v>
      </c>
      <c r="B15" s="13" t="s">
        <v>20</v>
      </c>
      <c r="C15" s="7">
        <f>C16+C17+C18+C19</f>
        <v>17991</v>
      </c>
      <c r="D15" s="7">
        <f t="shared" ref="D15:E15" si="2">D16+D17+D18+D19</f>
        <v>18470.5</v>
      </c>
      <c r="E15" s="7">
        <f t="shared" si="2"/>
        <v>18780.900000000001</v>
      </c>
      <c r="F15" s="8">
        <f t="shared" si="1"/>
        <v>102.6652214996387</v>
      </c>
      <c r="G15" s="8">
        <f t="shared" si="1"/>
        <v>101.68051758209036</v>
      </c>
      <c r="H15" s="23"/>
    </row>
    <row r="16" spans="1:8" ht="31.5" x14ac:dyDescent="0.25">
      <c r="A16" s="12" t="s">
        <v>64</v>
      </c>
      <c r="B16" s="13" t="s">
        <v>65</v>
      </c>
      <c r="C16" s="7">
        <v>16602</v>
      </c>
      <c r="D16" s="7">
        <v>17052</v>
      </c>
      <c r="E16" s="7">
        <v>17805.400000000001</v>
      </c>
      <c r="F16" s="8">
        <f t="shared" si="1"/>
        <v>102.71051680520419</v>
      </c>
      <c r="G16" s="8">
        <f t="shared" si="1"/>
        <v>104.41825005864416</v>
      </c>
      <c r="H16" s="22"/>
    </row>
    <row r="17" spans="1:8" ht="38.25" customHeight="1" x14ac:dyDescent="0.25">
      <c r="A17" s="12" t="s">
        <v>21</v>
      </c>
      <c r="B17" s="13" t="s">
        <v>22</v>
      </c>
      <c r="C17" s="7">
        <v>15</v>
      </c>
      <c r="D17" s="7">
        <v>15</v>
      </c>
      <c r="E17" s="7">
        <v>-59.8</v>
      </c>
      <c r="F17" s="11">
        <f t="shared" si="0"/>
        <v>-398.66666666666663</v>
      </c>
      <c r="G17" s="8">
        <f t="shared" si="1"/>
        <v>-398.66666666666663</v>
      </c>
      <c r="H17" s="24" t="s">
        <v>114</v>
      </c>
    </row>
    <row r="18" spans="1:8" ht="29.25" customHeight="1" x14ac:dyDescent="0.25">
      <c r="A18" s="12" t="s">
        <v>23</v>
      </c>
      <c r="B18" s="13" t="s">
        <v>24</v>
      </c>
      <c r="C18" s="7">
        <v>869</v>
      </c>
      <c r="D18" s="7">
        <v>869</v>
      </c>
      <c r="E18" s="7">
        <v>188.2</v>
      </c>
      <c r="F18" s="11">
        <f t="shared" si="0"/>
        <v>21.657077100115075</v>
      </c>
      <c r="G18" s="8">
        <f t="shared" si="1"/>
        <v>21.657077100115075</v>
      </c>
      <c r="H18" s="24" t="s">
        <v>114</v>
      </c>
    </row>
    <row r="19" spans="1:8" ht="35.25" customHeight="1" x14ac:dyDescent="0.25">
      <c r="A19" s="12" t="s">
        <v>71</v>
      </c>
      <c r="B19" s="13" t="s">
        <v>65</v>
      </c>
      <c r="C19" s="7">
        <v>505</v>
      </c>
      <c r="D19" s="7">
        <v>534.5</v>
      </c>
      <c r="E19" s="7">
        <v>847.1</v>
      </c>
      <c r="F19" s="11">
        <f t="shared" si="0"/>
        <v>167.74257425742573</v>
      </c>
      <c r="G19" s="8">
        <f t="shared" si="1"/>
        <v>158.4845650140318</v>
      </c>
      <c r="H19" s="22"/>
    </row>
    <row r="20" spans="1:8" ht="29.25" customHeight="1" x14ac:dyDescent="0.25">
      <c r="A20" s="12" t="s">
        <v>77</v>
      </c>
      <c r="B20" s="13" t="s">
        <v>78</v>
      </c>
      <c r="C20" s="7">
        <f>C21+C22</f>
        <v>17091</v>
      </c>
      <c r="D20" s="7">
        <f t="shared" ref="D20:E20" si="3">D21+D22</f>
        <v>9959.5</v>
      </c>
      <c r="E20" s="7">
        <f t="shared" si="3"/>
        <v>1690.6999999999998</v>
      </c>
      <c r="F20" s="11">
        <f t="shared" si="0"/>
        <v>9.8923409981861798</v>
      </c>
      <c r="G20" s="8">
        <f t="shared" si="1"/>
        <v>16.975751794768811</v>
      </c>
      <c r="H20" s="22"/>
    </row>
    <row r="21" spans="1:8" ht="29.25" customHeight="1" x14ac:dyDescent="0.25">
      <c r="A21" s="12" t="s">
        <v>79</v>
      </c>
      <c r="B21" s="13" t="s">
        <v>80</v>
      </c>
      <c r="C21" s="7">
        <v>5204</v>
      </c>
      <c r="D21" s="7">
        <v>5204</v>
      </c>
      <c r="E21" s="7">
        <v>6855.3</v>
      </c>
      <c r="F21" s="11">
        <f t="shared" si="0"/>
        <v>131.73136049192928</v>
      </c>
      <c r="G21" s="8">
        <f t="shared" si="1"/>
        <v>131.73136049192928</v>
      </c>
      <c r="H21" s="22"/>
    </row>
    <row r="22" spans="1:8" ht="111" customHeight="1" x14ac:dyDescent="0.25">
      <c r="A22" s="12" t="s">
        <v>81</v>
      </c>
      <c r="B22" s="13" t="s">
        <v>82</v>
      </c>
      <c r="C22" s="7">
        <v>11887</v>
      </c>
      <c r="D22" s="7">
        <v>4755.5</v>
      </c>
      <c r="E22" s="7">
        <v>-5164.6000000000004</v>
      </c>
      <c r="F22" s="11">
        <f t="shared" si="0"/>
        <v>-43.447463615714646</v>
      </c>
      <c r="G22" s="8">
        <f t="shared" si="1"/>
        <v>-108.60267059194616</v>
      </c>
      <c r="H22" s="44" t="s">
        <v>108</v>
      </c>
    </row>
    <row r="23" spans="1:8" ht="15.75" x14ac:dyDescent="0.25">
      <c r="A23" s="12" t="s">
        <v>25</v>
      </c>
      <c r="B23" s="13" t="s">
        <v>26</v>
      </c>
      <c r="C23" s="7">
        <v>1967</v>
      </c>
      <c r="D23" s="7">
        <v>1967</v>
      </c>
      <c r="E23" s="7">
        <v>2011.9</v>
      </c>
      <c r="F23" s="11">
        <f t="shared" si="0"/>
        <v>102.28266395526182</v>
      </c>
      <c r="G23" s="8">
        <f t="shared" si="1"/>
        <v>102.28266395526182</v>
      </c>
      <c r="H23" s="23"/>
    </row>
    <row r="24" spans="1:8" ht="47.25" x14ac:dyDescent="0.25">
      <c r="A24" s="12" t="s">
        <v>27</v>
      </c>
      <c r="B24" s="13" t="s">
        <v>28</v>
      </c>
      <c r="C24" s="7">
        <v>0</v>
      </c>
      <c r="D24" s="7">
        <v>0</v>
      </c>
      <c r="E24" s="7">
        <v>-2.5</v>
      </c>
      <c r="F24" s="14">
        <v>0</v>
      </c>
      <c r="G24" s="8">
        <v>0</v>
      </c>
      <c r="H24" s="22"/>
    </row>
    <row r="25" spans="1:8" ht="15.75" x14ac:dyDescent="0.25">
      <c r="A25" s="15"/>
      <c r="B25" s="3" t="s">
        <v>51</v>
      </c>
      <c r="C25" s="7">
        <f>C26+C32+C37+C40+C46+C47</f>
        <v>15303.6</v>
      </c>
      <c r="D25" s="7">
        <f>D26+D32+D37+D39+D46+D47</f>
        <v>21736.699999999997</v>
      </c>
      <c r="E25" s="7">
        <f>E26+E32+E37+E39+E46+E47</f>
        <v>19613.399999999998</v>
      </c>
      <c r="F25" s="11">
        <f t="shared" si="0"/>
        <v>128.16200109778089</v>
      </c>
      <c r="G25" s="8">
        <f t="shared" si="1"/>
        <v>90.23172790718003</v>
      </c>
      <c r="H25" s="22"/>
    </row>
    <row r="26" spans="1:8" ht="90" x14ac:dyDescent="0.25">
      <c r="A26" s="12" t="s">
        <v>33</v>
      </c>
      <c r="B26" s="13" t="s">
        <v>34</v>
      </c>
      <c r="C26" s="16">
        <f>SUM(C27:C31)</f>
        <v>11965</v>
      </c>
      <c r="D26" s="7">
        <f>SUM(D27:D31)</f>
        <v>11965</v>
      </c>
      <c r="E26" s="7">
        <f>SUM(E27:E31)</f>
        <v>12164.8</v>
      </c>
      <c r="F26" s="11">
        <f t="shared" si="0"/>
        <v>101.66987045549519</v>
      </c>
      <c r="G26" s="8">
        <f t="shared" si="1"/>
        <v>101.66987045549519</v>
      </c>
      <c r="H26" s="25" t="s">
        <v>73</v>
      </c>
    </row>
    <row r="27" spans="1:8" ht="96.75" customHeight="1" x14ac:dyDescent="0.25">
      <c r="A27" s="32" t="s">
        <v>88</v>
      </c>
      <c r="B27" s="26" t="s">
        <v>83</v>
      </c>
      <c r="C27" s="16">
        <v>4900</v>
      </c>
      <c r="D27" s="7">
        <v>4900</v>
      </c>
      <c r="E27" s="30">
        <v>4757.2</v>
      </c>
      <c r="F27" s="11">
        <f t="shared" si="0"/>
        <v>97.085714285714289</v>
      </c>
      <c r="G27" s="8">
        <f t="shared" si="1"/>
        <v>97.085714285714289</v>
      </c>
      <c r="H27" s="46" t="s">
        <v>109</v>
      </c>
    </row>
    <row r="28" spans="1:8" ht="94.5" customHeight="1" x14ac:dyDescent="0.25">
      <c r="A28" s="32" t="s">
        <v>89</v>
      </c>
      <c r="B28" s="26" t="s">
        <v>84</v>
      </c>
      <c r="C28" s="16">
        <v>3000</v>
      </c>
      <c r="D28" s="7">
        <v>3000</v>
      </c>
      <c r="E28" s="29">
        <v>2762.8</v>
      </c>
      <c r="F28" s="11">
        <f t="shared" si="0"/>
        <v>92.093333333333334</v>
      </c>
      <c r="G28" s="8">
        <f t="shared" si="1"/>
        <v>92.093333333333334</v>
      </c>
      <c r="H28" s="47"/>
    </row>
    <row r="29" spans="1:8" ht="73.5" customHeight="1" x14ac:dyDescent="0.25">
      <c r="A29" s="32" t="s">
        <v>90</v>
      </c>
      <c r="B29" s="26" t="s">
        <v>85</v>
      </c>
      <c r="C29" s="16">
        <v>1800</v>
      </c>
      <c r="D29" s="7">
        <v>1800</v>
      </c>
      <c r="E29" s="31">
        <v>1413</v>
      </c>
      <c r="F29" s="11">
        <v>0</v>
      </c>
      <c r="G29" s="8">
        <f t="shared" si="1"/>
        <v>78.5</v>
      </c>
      <c r="H29" s="45" t="s">
        <v>110</v>
      </c>
    </row>
    <row r="30" spans="1:8" ht="65.25" customHeight="1" x14ac:dyDescent="0.25">
      <c r="A30" s="33" t="s">
        <v>91</v>
      </c>
      <c r="B30" s="27" t="s">
        <v>86</v>
      </c>
      <c r="C30" s="16">
        <v>10</v>
      </c>
      <c r="D30" s="7">
        <v>10</v>
      </c>
      <c r="E30" s="31">
        <v>0</v>
      </c>
      <c r="F30" s="11"/>
      <c r="G30" s="8">
        <f t="shared" si="1"/>
        <v>0</v>
      </c>
      <c r="H30" s="45" t="s">
        <v>111</v>
      </c>
    </row>
    <row r="31" spans="1:8" ht="90" x14ac:dyDescent="0.25">
      <c r="A31" s="32" t="s">
        <v>92</v>
      </c>
      <c r="B31" s="28" t="s">
        <v>87</v>
      </c>
      <c r="C31" s="16">
        <v>2255</v>
      </c>
      <c r="D31" s="7">
        <v>2255</v>
      </c>
      <c r="E31" s="7">
        <v>3231.8</v>
      </c>
      <c r="F31" s="11">
        <f t="shared" si="0"/>
        <v>143.31707317073173</v>
      </c>
      <c r="G31" s="8">
        <v>0</v>
      </c>
      <c r="H31" s="22"/>
    </row>
    <row r="32" spans="1:8" ht="42" customHeight="1" x14ac:dyDescent="0.25">
      <c r="A32" s="17" t="s">
        <v>35</v>
      </c>
      <c r="B32" s="13" t="s">
        <v>36</v>
      </c>
      <c r="C32" s="16">
        <f>SUM(C33:C36)</f>
        <v>1080</v>
      </c>
      <c r="D32" s="7">
        <f>SUM(D33:D36)</f>
        <v>1080</v>
      </c>
      <c r="E32" s="7">
        <f>SUM(E33:E36)</f>
        <v>257.8</v>
      </c>
      <c r="F32" s="11">
        <f t="shared" si="0"/>
        <v>23.870370370370374</v>
      </c>
      <c r="G32" s="8">
        <f t="shared" si="1"/>
        <v>23.870370370370374</v>
      </c>
      <c r="H32" s="24" t="s">
        <v>114</v>
      </c>
    </row>
    <row r="33" spans="1:8" ht="31.5" x14ac:dyDescent="0.25">
      <c r="A33" s="6" t="s">
        <v>37</v>
      </c>
      <c r="B33" s="3" t="s">
        <v>38</v>
      </c>
      <c r="C33" s="16">
        <v>700</v>
      </c>
      <c r="D33" s="7">
        <v>700</v>
      </c>
      <c r="E33" s="7">
        <v>217.4</v>
      </c>
      <c r="F33" s="11">
        <f t="shared" si="0"/>
        <v>31.057142857142857</v>
      </c>
      <c r="G33" s="8">
        <f t="shared" si="1"/>
        <v>31.057142857142857</v>
      </c>
      <c r="H33" s="24" t="s">
        <v>114</v>
      </c>
    </row>
    <row r="34" spans="1:8" ht="31.5" hidden="1" x14ac:dyDescent="0.25">
      <c r="A34" s="6" t="s">
        <v>39</v>
      </c>
      <c r="B34" s="3" t="s">
        <v>40</v>
      </c>
      <c r="C34" s="16"/>
      <c r="D34" s="7"/>
      <c r="E34" s="7"/>
      <c r="F34" s="11">
        <v>0</v>
      </c>
      <c r="G34" s="8" t="e">
        <f t="shared" si="1"/>
        <v>#DIV/0!</v>
      </c>
      <c r="H34" s="24" t="s">
        <v>114</v>
      </c>
    </row>
    <row r="35" spans="1:8" ht="31.5" x14ac:dyDescent="0.25">
      <c r="A35" s="6" t="s">
        <v>41</v>
      </c>
      <c r="B35" s="3" t="s">
        <v>42</v>
      </c>
      <c r="C35" s="16">
        <v>230</v>
      </c>
      <c r="D35" s="7">
        <v>230</v>
      </c>
      <c r="E35" s="7">
        <v>38</v>
      </c>
      <c r="F35" s="11">
        <f t="shared" si="0"/>
        <v>16.521739130434781</v>
      </c>
      <c r="G35" s="8">
        <f t="shared" si="1"/>
        <v>16.521739130434781</v>
      </c>
      <c r="H35" s="24" t="s">
        <v>114</v>
      </c>
    </row>
    <row r="36" spans="1:8" ht="31.5" x14ac:dyDescent="0.25">
      <c r="A36" s="6" t="s">
        <v>43</v>
      </c>
      <c r="B36" s="3" t="s">
        <v>44</v>
      </c>
      <c r="C36" s="16">
        <v>150</v>
      </c>
      <c r="D36" s="7">
        <v>150</v>
      </c>
      <c r="E36" s="7">
        <v>2.4</v>
      </c>
      <c r="F36" s="11">
        <f t="shared" si="0"/>
        <v>1.6</v>
      </c>
      <c r="G36" s="8">
        <f t="shared" si="1"/>
        <v>1.6</v>
      </c>
      <c r="H36" s="24" t="s">
        <v>114</v>
      </c>
    </row>
    <row r="37" spans="1:8" ht="32.25" customHeight="1" x14ac:dyDescent="0.25">
      <c r="A37" s="17" t="s">
        <v>45</v>
      </c>
      <c r="B37" s="13" t="s">
        <v>46</v>
      </c>
      <c r="C37" s="16">
        <f>SUM(C38:C38)</f>
        <v>123.1</v>
      </c>
      <c r="D37" s="7">
        <f>SUM(D38:D38)</f>
        <v>1377.1</v>
      </c>
      <c r="E37" s="7">
        <f>SUM(E38:E38)</f>
        <v>1391.3</v>
      </c>
      <c r="F37" s="11">
        <f t="shared" si="0"/>
        <v>1130.2193338748984</v>
      </c>
      <c r="G37" s="8">
        <f t="shared" si="1"/>
        <v>101.03115242175586</v>
      </c>
      <c r="H37" s="22"/>
    </row>
    <row r="38" spans="1:8" ht="30" customHeight="1" x14ac:dyDescent="0.25">
      <c r="A38" s="6" t="s">
        <v>93</v>
      </c>
      <c r="B38" s="3" t="s">
        <v>61</v>
      </c>
      <c r="C38" s="16">
        <v>123.1</v>
      </c>
      <c r="D38" s="7">
        <v>1377.1</v>
      </c>
      <c r="E38" s="7">
        <v>1391.3</v>
      </c>
      <c r="F38" s="11">
        <f t="shared" si="0"/>
        <v>1130.2193338748984</v>
      </c>
      <c r="G38" s="8">
        <f t="shared" si="1"/>
        <v>101.03115242175586</v>
      </c>
      <c r="H38" s="22"/>
    </row>
    <row r="39" spans="1:8" ht="30" customHeight="1" x14ac:dyDescent="0.25">
      <c r="A39" s="36" t="s">
        <v>101</v>
      </c>
      <c r="B39" s="37" t="s">
        <v>106</v>
      </c>
      <c r="C39" s="41">
        <f>C40</f>
        <v>1265</v>
      </c>
      <c r="D39" s="41">
        <f>D40+D43</f>
        <v>4419.5</v>
      </c>
      <c r="E39" s="41">
        <f>E40+E43</f>
        <v>2799.6000000000004</v>
      </c>
      <c r="F39" s="11">
        <f t="shared" si="0"/>
        <v>221.3122529644269</v>
      </c>
      <c r="G39" s="8">
        <f t="shared" si="1"/>
        <v>63.346532413168923</v>
      </c>
      <c r="H39" s="22"/>
    </row>
    <row r="40" spans="1:8" ht="102.75" x14ac:dyDescent="0.25">
      <c r="A40" s="34" t="s">
        <v>94</v>
      </c>
      <c r="B40" s="38" t="s">
        <v>96</v>
      </c>
      <c r="C40" s="16">
        <f>C41+C44+C45</f>
        <v>1265</v>
      </c>
      <c r="D40" s="42">
        <f>D41</f>
        <v>3639.7</v>
      </c>
      <c r="E40" s="42">
        <f>E41</f>
        <v>2064.8000000000002</v>
      </c>
      <c r="F40" s="11">
        <f t="shared" si="0"/>
        <v>163.22529644268775</v>
      </c>
      <c r="G40" s="8">
        <f t="shared" si="1"/>
        <v>56.729950270626702</v>
      </c>
      <c r="H40" s="23" t="s">
        <v>72</v>
      </c>
    </row>
    <row r="41" spans="1:8" ht="105" x14ac:dyDescent="0.25">
      <c r="A41" s="34" t="s">
        <v>102</v>
      </c>
      <c r="B41" s="38" t="s">
        <v>97</v>
      </c>
      <c r="C41" s="7">
        <f>C42</f>
        <v>1265</v>
      </c>
      <c r="D41" s="31">
        <f>D42</f>
        <v>3639.7</v>
      </c>
      <c r="E41" s="31">
        <f>E42</f>
        <v>2064.8000000000002</v>
      </c>
      <c r="F41" s="11">
        <f t="shared" si="0"/>
        <v>163.22529644268775</v>
      </c>
      <c r="G41" s="8">
        <f t="shared" si="1"/>
        <v>56.729950270626702</v>
      </c>
      <c r="H41" s="48" t="s">
        <v>112</v>
      </c>
    </row>
    <row r="42" spans="1:8" ht="90" x14ac:dyDescent="0.25">
      <c r="A42" s="35" t="s">
        <v>95</v>
      </c>
      <c r="B42" s="39" t="s">
        <v>98</v>
      </c>
      <c r="C42" s="7">
        <f>C43</f>
        <v>1265</v>
      </c>
      <c r="D42" s="31">
        <v>3639.7</v>
      </c>
      <c r="E42" s="7">
        <v>2064.8000000000002</v>
      </c>
      <c r="F42" s="11">
        <f t="shared" si="0"/>
        <v>163.22529644268775</v>
      </c>
      <c r="G42" s="8">
        <f t="shared" si="1"/>
        <v>56.729950270626702</v>
      </c>
      <c r="H42" s="49"/>
    </row>
    <row r="43" spans="1:8" ht="31.5" x14ac:dyDescent="0.25">
      <c r="A43" s="35" t="s">
        <v>103</v>
      </c>
      <c r="B43" s="40" t="s">
        <v>107</v>
      </c>
      <c r="C43" s="7">
        <v>1265</v>
      </c>
      <c r="D43" s="31">
        <f>D44+D45</f>
        <v>779.8</v>
      </c>
      <c r="E43" s="31">
        <f>E44+E45</f>
        <v>734.8</v>
      </c>
      <c r="F43" s="11">
        <f t="shared" si="0"/>
        <v>58.086956521739133</v>
      </c>
      <c r="G43" s="8">
        <f t="shared" si="1"/>
        <v>94.229289561426015</v>
      </c>
      <c r="H43" s="49"/>
    </row>
    <row r="44" spans="1:8" ht="63" x14ac:dyDescent="0.25">
      <c r="A44" s="35" t="s">
        <v>104</v>
      </c>
      <c r="B44" s="40" t="s">
        <v>99</v>
      </c>
      <c r="C44" s="7">
        <v>0</v>
      </c>
      <c r="D44" s="31">
        <v>682</v>
      </c>
      <c r="E44" s="7">
        <v>637</v>
      </c>
      <c r="F44" s="11" t="s">
        <v>62</v>
      </c>
      <c r="G44" s="8">
        <f t="shared" si="1"/>
        <v>93.401759530791779</v>
      </c>
      <c r="H44" s="50"/>
    </row>
    <row r="45" spans="1:8" ht="63" x14ac:dyDescent="0.25">
      <c r="A45" s="35" t="s">
        <v>105</v>
      </c>
      <c r="B45" s="40" t="s">
        <v>100</v>
      </c>
      <c r="C45" s="7">
        <v>0</v>
      </c>
      <c r="D45" s="31">
        <v>97.8</v>
      </c>
      <c r="E45" s="7">
        <v>97.8</v>
      </c>
      <c r="F45" s="11" t="s">
        <v>62</v>
      </c>
      <c r="G45" s="8">
        <f t="shared" si="1"/>
        <v>100</v>
      </c>
      <c r="H45" s="22"/>
    </row>
    <row r="46" spans="1:8" ht="15.75" x14ac:dyDescent="0.25">
      <c r="A46" s="12" t="s">
        <v>47</v>
      </c>
      <c r="B46" s="13" t="s">
        <v>48</v>
      </c>
      <c r="C46" s="16">
        <v>720.5</v>
      </c>
      <c r="D46" s="7">
        <v>2240.5</v>
      </c>
      <c r="E46" s="7">
        <v>2359.8000000000002</v>
      </c>
      <c r="F46" s="18">
        <f t="shared" si="0"/>
        <v>327.52255378209577</v>
      </c>
      <c r="G46" s="19">
        <f t="shared" si="1"/>
        <v>105.32470430707433</v>
      </c>
      <c r="H46" s="22"/>
    </row>
    <row r="47" spans="1:8" ht="15.75" x14ac:dyDescent="0.25">
      <c r="A47" s="12" t="s">
        <v>49</v>
      </c>
      <c r="B47" s="13" t="s">
        <v>50</v>
      </c>
      <c r="C47" s="16">
        <v>150</v>
      </c>
      <c r="D47" s="7">
        <v>654.6</v>
      </c>
      <c r="E47" s="7">
        <v>640.1</v>
      </c>
      <c r="F47" s="18">
        <v>0</v>
      </c>
      <c r="G47" s="19">
        <v>0</v>
      </c>
      <c r="H47" s="22"/>
    </row>
    <row r="48" spans="1:8" ht="15.75" x14ac:dyDescent="0.25">
      <c r="A48" s="6" t="s">
        <v>52</v>
      </c>
      <c r="B48" s="3" t="s">
        <v>53</v>
      </c>
      <c r="C48" s="7">
        <f>SUM(C49+C53)</f>
        <v>782722</v>
      </c>
      <c r="D48" s="7">
        <f>SUM(D49+D53)</f>
        <v>877454.8</v>
      </c>
      <c r="E48" s="7">
        <f>SUM(E49+E53)</f>
        <v>872673</v>
      </c>
      <c r="F48" s="18">
        <f t="shared" si="0"/>
        <v>111.49207509179504</v>
      </c>
      <c r="G48" s="19">
        <f t="shared" si="1"/>
        <v>99.45503745606041</v>
      </c>
      <c r="H48" s="22"/>
    </row>
    <row r="49" spans="1:8" ht="31.5" x14ac:dyDescent="0.25">
      <c r="A49" s="6" t="s">
        <v>54</v>
      </c>
      <c r="B49" s="3" t="s">
        <v>63</v>
      </c>
      <c r="C49" s="7">
        <f>SUM(C50+C51+C52)</f>
        <v>782722</v>
      </c>
      <c r="D49" s="7">
        <f t="shared" ref="D49:E49" si="4">SUM(D50+D51+D52)</f>
        <v>877454.8</v>
      </c>
      <c r="E49" s="7">
        <f t="shared" si="4"/>
        <v>872691.5</v>
      </c>
      <c r="F49" s="18">
        <f t="shared" si="0"/>
        <v>111.49443863849488</v>
      </c>
      <c r="G49" s="19">
        <f t="shared" si="1"/>
        <v>99.457145826770784</v>
      </c>
      <c r="H49" s="22"/>
    </row>
    <row r="50" spans="1:8" ht="31.5" x14ac:dyDescent="0.25">
      <c r="A50" s="17" t="s">
        <v>55</v>
      </c>
      <c r="B50" s="13" t="s">
        <v>56</v>
      </c>
      <c r="C50" s="7">
        <v>72368.100000000006</v>
      </c>
      <c r="D50" s="20">
        <v>88006.3</v>
      </c>
      <c r="E50" s="20">
        <v>88006.3</v>
      </c>
      <c r="F50" s="18">
        <f t="shared" si="0"/>
        <v>121.60924495737761</v>
      </c>
      <c r="G50" s="19">
        <f t="shared" si="1"/>
        <v>100</v>
      </c>
      <c r="H50" s="23" t="s">
        <v>69</v>
      </c>
    </row>
    <row r="51" spans="1:8" ht="31.5" x14ac:dyDescent="0.25">
      <c r="A51" s="12" t="s">
        <v>57</v>
      </c>
      <c r="B51" s="3" t="s">
        <v>58</v>
      </c>
      <c r="C51" s="7">
        <v>404749.2</v>
      </c>
      <c r="D51" s="7">
        <v>488729.9</v>
      </c>
      <c r="E51" s="7">
        <v>488255.8</v>
      </c>
      <c r="F51" s="18">
        <f t="shared" si="0"/>
        <v>120.63168994527969</v>
      </c>
      <c r="G51" s="19">
        <f t="shared" si="1"/>
        <v>99.902993453029978</v>
      </c>
      <c r="H51" s="23"/>
    </row>
    <row r="52" spans="1:8" ht="51.75" x14ac:dyDescent="0.25">
      <c r="A52" s="6" t="s">
        <v>59</v>
      </c>
      <c r="B52" s="3" t="s">
        <v>60</v>
      </c>
      <c r="C52" s="7">
        <v>305604.7</v>
      </c>
      <c r="D52" s="7">
        <v>300718.59999999998</v>
      </c>
      <c r="E52" s="7">
        <v>296429.40000000002</v>
      </c>
      <c r="F52" s="8">
        <f t="shared" si="0"/>
        <v>96.997657431315687</v>
      </c>
      <c r="G52" s="8">
        <f t="shared" si="1"/>
        <v>98.573683170911295</v>
      </c>
      <c r="H52" s="23" t="s">
        <v>113</v>
      </c>
    </row>
    <row r="53" spans="1:8" ht="63" x14ac:dyDescent="0.25">
      <c r="A53" s="2" t="s">
        <v>66</v>
      </c>
      <c r="B53" s="3" t="s">
        <v>67</v>
      </c>
      <c r="C53" s="7">
        <v>0</v>
      </c>
      <c r="D53" s="7">
        <v>0</v>
      </c>
      <c r="E53" s="7">
        <v>-18.5</v>
      </c>
      <c r="F53" s="8">
        <v>0</v>
      </c>
      <c r="G53" s="8"/>
      <c r="H53" s="22"/>
    </row>
  </sheetData>
  <mergeCells count="12">
    <mergeCell ref="H27:H28"/>
    <mergeCell ref="H41:H44"/>
    <mergeCell ref="H3:H4"/>
    <mergeCell ref="A1:G1"/>
    <mergeCell ref="A2:G2"/>
    <mergeCell ref="G3:G4"/>
    <mergeCell ref="E3:E4"/>
    <mergeCell ref="B3:B4"/>
    <mergeCell ref="A3:A4"/>
    <mergeCell ref="D3:D4"/>
    <mergeCell ref="C3:C4"/>
    <mergeCell ref="F3:F4"/>
  </mergeCells>
  <phoneticPr fontId="1" type="noConversion"/>
  <pageMargins left="0.78740157480314965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2021-02-16T00:38:16Z</cp:lastPrinted>
  <dcterms:created xsi:type="dcterms:W3CDTF">2008-03-17T00:53:52Z</dcterms:created>
  <dcterms:modified xsi:type="dcterms:W3CDTF">2023-02-22T01:04:04Z</dcterms:modified>
</cp:coreProperties>
</file>