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6635" windowHeight="11415" tabRatio="496"/>
  </bookViews>
  <sheets>
    <sheet name="Лист1" sheetId="4" r:id="rId1"/>
  </sheets>
  <definedNames>
    <definedName name="_xlnm.Print_Titles" localSheetId="0">Лист1!$3:$3</definedName>
  </definedNames>
  <calcPr calcId="145621"/>
</workbook>
</file>

<file path=xl/calcChain.xml><?xml version="1.0" encoding="utf-8"?>
<calcChain xmlns="http://schemas.openxmlformats.org/spreadsheetml/2006/main">
  <c r="F24" i="4" l="1"/>
  <c r="G24" i="4"/>
  <c r="F12" i="4"/>
  <c r="F13" i="4"/>
  <c r="D4" i="4"/>
  <c r="E4" i="4"/>
  <c r="C4" i="4"/>
  <c r="D21" i="4" l="1"/>
  <c r="E21" i="4"/>
  <c r="C21" i="4"/>
  <c r="G13" i="4"/>
  <c r="D12" i="4"/>
  <c r="E12" i="4"/>
  <c r="C12" i="4"/>
  <c r="G12" i="4" l="1"/>
  <c r="F9" i="4"/>
  <c r="G5" i="4" l="1"/>
  <c r="G6" i="4"/>
  <c r="G7" i="4"/>
  <c r="G8" i="4"/>
  <c r="G9" i="4"/>
  <c r="G10" i="4"/>
  <c r="G11" i="4"/>
  <c r="G15" i="4"/>
  <c r="G17" i="4"/>
  <c r="G18" i="4"/>
  <c r="G19" i="4"/>
  <c r="G20" i="4"/>
  <c r="G22" i="4"/>
  <c r="G23" i="4"/>
  <c r="G25" i="4"/>
  <c r="G27" i="4"/>
  <c r="G29" i="4"/>
  <c r="G30" i="4"/>
  <c r="G31" i="4"/>
  <c r="G32" i="4"/>
  <c r="G33" i="4"/>
  <c r="G35" i="4"/>
  <c r="G37" i="4"/>
  <c r="G39" i="4"/>
  <c r="G40" i="4"/>
  <c r="G41" i="4"/>
  <c r="G42" i="4"/>
  <c r="G44" i="4"/>
  <c r="F25" i="4" l="1"/>
  <c r="F27" i="4"/>
  <c r="F37" i="4"/>
  <c r="G21" i="4" l="1"/>
  <c r="D26" i="4"/>
  <c r="E26" i="4"/>
  <c r="C26" i="4"/>
  <c r="D43" i="4"/>
  <c r="E43" i="4"/>
  <c r="C43" i="4"/>
  <c r="D36" i="4"/>
  <c r="E36" i="4"/>
  <c r="C36" i="4"/>
  <c r="D34" i="4"/>
  <c r="E34" i="4"/>
  <c r="C34" i="4"/>
  <c r="G26" i="4" l="1"/>
  <c r="G36" i="4"/>
  <c r="G43" i="4"/>
  <c r="G34" i="4"/>
  <c r="F26" i="4"/>
  <c r="F36" i="4"/>
  <c r="F15" i="4"/>
  <c r="F42" i="4"/>
  <c r="F8" i="4"/>
  <c r="F11" i="4"/>
  <c r="F17" i="4"/>
  <c r="F18" i="4"/>
  <c r="F19" i="4"/>
  <c r="F20" i="4"/>
  <c r="F23" i="4"/>
  <c r="F29" i="4"/>
  <c r="F30" i="4"/>
  <c r="F31" i="4"/>
  <c r="F32" i="4"/>
  <c r="F33" i="4"/>
  <c r="F35" i="4"/>
  <c r="F34" i="4" s="1"/>
  <c r="F39" i="4"/>
  <c r="F40" i="4"/>
  <c r="F41" i="4"/>
  <c r="F44" i="4"/>
  <c r="F43" i="4" s="1"/>
  <c r="D38" i="4"/>
  <c r="E38" i="4"/>
  <c r="C38" i="4"/>
  <c r="D28" i="4"/>
  <c r="E28" i="4"/>
  <c r="D16" i="4"/>
  <c r="E16" i="4"/>
  <c r="D14" i="4"/>
  <c r="E14" i="4"/>
  <c r="C28" i="4"/>
  <c r="C16" i="4"/>
  <c r="C14" i="4"/>
  <c r="F5" i="4"/>
  <c r="F6" i="4"/>
  <c r="F7" i="4"/>
  <c r="E45" i="4" l="1"/>
  <c r="C45" i="4"/>
  <c r="D45" i="4"/>
  <c r="G38" i="4"/>
  <c r="G28" i="4"/>
  <c r="G16" i="4"/>
  <c r="G14" i="4"/>
  <c r="G4" i="4"/>
  <c r="F4" i="4"/>
  <c r="F14" i="4"/>
  <c r="F16" i="4"/>
  <c r="F21" i="4"/>
  <c r="F38" i="4"/>
  <c r="F28" i="4"/>
  <c r="F45" i="4" l="1"/>
  <c r="G45" i="4"/>
</calcChain>
</file>

<file path=xl/sharedStrings.xml><?xml version="1.0" encoding="utf-8"?>
<sst xmlns="http://schemas.openxmlformats.org/spreadsheetml/2006/main" count="103" uniqueCount="103">
  <si>
    <t>тыс.руб.</t>
  </si>
  <si>
    <t>Наименование</t>
  </si>
  <si>
    <t>РПР</t>
  </si>
  <si>
    <t>первоначальный план</t>
  </si>
  <si>
    <t>Исполнено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</si>
  <si>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</si>
  <si>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</si>
  <si>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</si>
  <si>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</si>
  <si>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</si>
  <si>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</si>
  <si>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</si>
  <si>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</si>
  <si>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</si>
  <si>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</si>
  <si>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</si>
  <si>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</si>
  <si>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</si>
  <si>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</si>
  <si>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</si>
  <si>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</si>
  <si>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</si>
  <si>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</si>
  <si>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</si>
  <si>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</si>
  <si>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</si>
  <si>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</si>
  <si>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</si>
  <si>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</si>
  <si>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</si>
  <si>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</si>
  <si>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</si>
  <si>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</si>
  <si>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 и детства</t>
  </si>
  <si>
    <t>Физическая культура и спорт</t>
  </si>
  <si>
    <t>Массовый спорт</t>
  </si>
  <si>
    <t>ВСЕГО РАСХОДОВ</t>
  </si>
  <si>
    <t>ПРОФИЦИТ БЮДЖЕТА (со знаком "плюс")                                              ДЕФИЦИТ БЮДЖЕТА (со знаком "минус")</t>
  </si>
  <si>
    <t>0100</t>
  </si>
  <si>
    <t>0102</t>
  </si>
  <si>
    <t>0103</t>
  </si>
  <si>
    <t xml:space="preserve">0104      </t>
  </si>
  <si>
    <t>0105</t>
  </si>
  <si>
    <t>0106</t>
  </si>
  <si>
    <t>0111</t>
  </si>
  <si>
    <t>0113</t>
  </si>
  <si>
    <t>0300</t>
  </si>
  <si>
    <t>0400</t>
  </si>
  <si>
    <t>0405</t>
  </si>
  <si>
    <t>0408</t>
  </si>
  <si>
    <t>0409</t>
  </si>
  <si>
    <t>0412</t>
  </si>
  <si>
    <t>0500</t>
  </si>
  <si>
    <t>0501</t>
  </si>
  <si>
    <t>0502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</si>
  <si>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</si>
  <si>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</si>
  <si>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</si>
  <si>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</si>
  <si>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</si>
  <si>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</si>
  <si>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</si>
  <si>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</si>
  <si>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</si>
  <si>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</si>
  <si>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</si>
  <si>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</si>
  <si>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</si>
  <si>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1102</t>
  </si>
  <si>
    <t>9800</t>
  </si>
  <si>
    <t xml:space="preserve">Процент исполнения к первоначальному плану </t>
  </si>
  <si>
    <t>1006</t>
  </si>
  <si>
    <t>х</t>
  </si>
  <si>
    <t>Другие вопросы в области социальной политики</t>
  </si>
  <si>
    <t>Другие вопросы в области жилищно-коммунального хозяйства</t>
  </si>
  <si>
    <t>0505</t>
  </si>
  <si>
    <t>Здравоохранение</t>
  </si>
  <si>
    <t>Другие вопросы в области здравоохранения</t>
  </si>
  <si>
    <t>0900</t>
  </si>
  <si>
    <t>0909</t>
  </si>
  <si>
    <t>Охрана окружающей среды</t>
  </si>
  <si>
    <t>Другие вопросы в обдасти охраны окружающей среды</t>
  </si>
  <si>
    <t>0600</t>
  </si>
  <si>
    <t>0605</t>
  </si>
  <si>
    <t xml:space="preserve">Процент исполнения к уточненному плану </t>
  </si>
  <si>
    <t>уточненный план</t>
  </si>
  <si>
    <t>Причины отклонений (исполнение от первоначального плана) *</t>
  </si>
  <si>
    <t>0310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</si>
  <si>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</si>
  <si>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Сведения о фактически произведенных расходах по разделам и подразделам классификации расходов бюджетов в сравнении с первоначально утвержденными решением о бюджете значениями и с уточненными значениями с учетом внесенных изменений за 2022год</t>
  </si>
  <si>
    <t>НАЦИОНАЛЬНАЯ ОБОРОНА</t>
  </si>
  <si>
    <t>Мобилизационная и вневойсковая подготовка</t>
  </si>
  <si>
    <t>0203</t>
  </si>
  <si>
    <t>0200</t>
  </si>
  <si>
    <t>Благоустройство</t>
  </si>
  <si>
    <t>0503</t>
  </si>
  <si>
    <t>Перенос средств в РЗПР 1003; 0701; 0702 на выплаты согласно распоряжениям главы Завитинского муниципального округа</t>
  </si>
  <si>
    <t>В первоначальном плане были заработная плата была рассчитана с учетом вакансий</t>
  </si>
  <si>
    <t>Уменьшение средств областного бюджета по программе иниативного бюджетирования и соответственно софинансирование местного бюджета</t>
  </si>
  <si>
    <t>Уменьшение расходов, за счет местного бюджета, по оценке муниципального имущества, в том числе земельных участков, оформление правоустанавливающих документов на объекты (в связи с отсутствием возможности проведения аукционов в текущем году, данные мероприятия будут проведены в следующем году)</t>
  </si>
  <si>
    <t>Расходы уменьшены за счет вакансии инспектора КСО</t>
  </si>
  <si>
    <t>Расходы уменьшены  в связи с нахождением на временно листке нетрудоспособности</t>
  </si>
  <si>
    <t>Уменьшены расходы, за счет местного бюджета, направленные на обеспечение эффективного управления, распоряжения, использования и сохранности муниципального имущества  (в связи с экономией при заключении договоров после проведения аукционов);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</si>
</sst>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5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1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3" applyFont="1" applyFill="1" applyBorder="1" applyAlignment="1">
      <alignment wrapText="1"/>
    </xf>
    <xf numFmtId="0" fontId="3" fillId="0" borderId="4" xfId="0" applyFont="1" applyFill="1" applyBorder="1" applyAlignment="1">
      <alignment horizontal="justify" wrapText="1"/>
    </xf>
    <xf numFmtId="49" fontId="6" fillId="0" borderId="1" xfId="3" applyNumberFormat="1" applyFont="1" applyFill="1" applyBorder="1" applyAlignment="1">
      <alignment horizontal="center" wrapText="1"/>
    </xf>
    <xf numFmtId="165" fontId="6" fillId="0" borderId="1" xfId="0" applyNumberFormat="1" applyFont="1" applyFill="1" applyBorder="1"/>
    <xf numFmtId="0" fontId="3" fillId="0" borderId="0" xfId="0" applyFont="1" applyFill="1"/>
    <xf numFmtId="165" fontId="3" fillId="0" borderId="1" xfId="0" applyNumberFormat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/>
    <xf numFmtId="0" fontId="3" fillId="0" borderId="0" xfId="0" applyFont="1" applyFill="1" applyAlignment="1">
      <alignment horizontal="left" vertical="center"/>
    </xf>
    <xf numFmtId="164" fontId="3" fillId="0" borderId="2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wrapText="1"/>
    </xf>
    <xf numFmtId="164" fontId="8" fillId="0" borderId="1" xfId="3" applyNumberFormat="1" applyFont="1" applyBorder="1" applyAlignment="1">
      <alignment horizontal="center" wrapText="1"/>
    </xf>
    <xf numFmtId="164" fontId="6" fillId="0" borderId="1" xfId="3" applyNumberFormat="1" applyFont="1" applyFill="1" applyBorder="1" applyAlignment="1">
      <alignment horizontal="center" wrapText="1"/>
    </xf>
    <xf numFmtId="164" fontId="9" fillId="0" borderId="1" xfId="3" applyNumberFormat="1" applyFont="1" applyBorder="1" applyAlignment="1">
      <alignment horizontal="center"/>
    </xf>
    <xf numFmtId="165" fontId="3" fillId="0" borderId="3" xfId="6" applyNumberFormat="1" applyFont="1" applyFill="1" applyBorder="1" applyAlignment="1">
      <alignment horizontal="center"/>
    </xf>
    <xf numFmtId="164" fontId="3" fillId="0" borderId="1" xfId="3" applyNumberFormat="1" applyFont="1" applyFill="1" applyBorder="1" applyAlignment="1">
      <alignment horizontal="center" wrapText="1"/>
    </xf>
    <xf numFmtId="164" fontId="9" fillId="0" borderId="1" xfId="3" applyNumberFormat="1" applyFont="1" applyFill="1" applyBorder="1" applyAlignment="1">
      <alignment horizontal="center"/>
    </xf>
    <xf numFmtId="164" fontId="3" fillId="0" borderId="1" xfId="3" applyNumberFormat="1" applyFont="1" applyFill="1" applyBorder="1" applyAlignment="1">
      <alignment horizontal="center"/>
    </xf>
    <xf numFmtId="164" fontId="9" fillId="0" borderId="1" xfId="3" applyNumberFormat="1" applyFont="1" applyBorder="1" applyAlignment="1">
      <alignment horizontal="center" wrapText="1"/>
    </xf>
    <xf numFmtId="0" fontId="6" fillId="0" borderId="4" xfId="0" applyFont="1" applyFill="1" applyBorder="1" applyAlignment="1">
      <alignment horizontal="justify" wrapText="1"/>
    </xf>
    <xf numFmtId="164" fontId="8" fillId="0" borderId="1" xfId="3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49" fontId="6" fillId="0" borderId="1" xfId="3" applyNumberFormat="1" applyFont="1" applyFill="1" applyBorder="1" applyAlignment="1">
      <alignment horizontal="left" wrapText="1"/>
    </xf>
    <xf numFmtId="164" fontId="8" fillId="0" borderId="1" xfId="3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49" fontId="11" fillId="0" borderId="1" xfId="0" applyNumberFormat="1" applyFont="1" applyFill="1" applyBorder="1" applyAlignment="1">
      <alignment horizontal="justify" vertical="center" wrapText="1"/>
    </xf>
    <xf numFmtId="0" fontId="3" fillId="0" borderId="4" xfId="3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2" fillId="0" borderId="1" xfId="0" applyFont="1" applyBorder="1" applyAlignment="1">
      <alignment horizontal="justify" vertical="center"/>
    </xf>
  </cellXfs>
  <cellStyles count="7">
    <cellStyle name="Обычный" xfId="0" builtinId="0"/>
    <cellStyle name="Обычный 2" xfId="3"/>
    <cellStyle name="Обычный 3" xfId="1"/>
    <cellStyle name="Обычный 4" xfId="2"/>
    <cellStyle name="Обычный 5" xfId="4"/>
    <cellStyle name="Обычный 6" xfId="5"/>
    <cellStyle name="Финансовый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zoomScale="90" zoomScaleNormal="90" workbookViewId="0">
      <selection activeCell="L14" sqref="L14"/>
    </sheetView>
  </sheetViews>
  <sheetFormatPr defaultColWidth="9.140625" defaultRowHeight="15" x14ac:dyDescent="0.25"/>
  <cols>
    <col min="1" max="1" width="56.5703125" style="12" customWidth="1"/>
    <col min="2" max="2" width="8" style="13" customWidth="1"/>
    <col min="3" max="3" width="13.5703125" style="14" customWidth="1"/>
    <col min="4" max="4" width="12.28515625" style="10" customWidth="1"/>
    <col min="5" max="5" width="12.85546875" style="10" customWidth="1"/>
    <col min="6" max="6" width="12.5703125" style="10" customWidth="1"/>
    <col min="7" max="7" width="10.7109375" style="15" customWidth="1"/>
    <col min="8" max="8" width="42.140625" style="10" customWidth="1"/>
    <col min="9" max="16384" width="9.140625" style="10"/>
  </cols>
  <sheetData>
    <row r="1" spans="1:8" ht="61.5" customHeight="1" x14ac:dyDescent="0.25">
      <c r="A1" s="43" t="s">
        <v>89</v>
      </c>
      <c r="B1" s="43"/>
      <c r="C1" s="43"/>
      <c r="D1" s="43"/>
      <c r="E1" s="43"/>
      <c r="F1" s="43"/>
      <c r="G1" s="44"/>
      <c r="H1" s="44"/>
    </row>
    <row r="2" spans="1:8" ht="23.25" customHeight="1" x14ac:dyDescent="0.25">
      <c r="B2" s="16"/>
      <c r="C2" s="10"/>
      <c r="F2" s="17" t="s">
        <v>0</v>
      </c>
    </row>
    <row r="3" spans="1:8" ht="75" x14ac:dyDescent="0.25">
      <c r="A3" s="1" t="s">
        <v>1</v>
      </c>
      <c r="B3" s="2" t="s">
        <v>2</v>
      </c>
      <c r="C3" s="3" t="s">
        <v>3</v>
      </c>
      <c r="D3" s="4" t="s">
        <v>85</v>
      </c>
      <c r="E3" s="4" t="s">
        <v>4</v>
      </c>
      <c r="F3" s="4" t="s">
        <v>70</v>
      </c>
      <c r="G3" s="18" t="s">
        <v>84</v>
      </c>
      <c r="H3" s="33" t="s">
        <v>86</v>
      </c>
    </row>
    <row r="4" spans="1:8" x14ac:dyDescent="0.25">
      <c r="A4" s="19" t="s">
        <v>5</v>
      </c>
      <c r="B4" s="8" t="s">
        <v>38</v>
      </c>
      <c r="C4" s="20">
        <f>C5+C6+C7+C8+C9+C10+C11</f>
        <v>79393.5</v>
      </c>
      <c r="D4" s="20">
        <f t="shared" ref="D4:E4" si="0">D5+D6+D7+D8+D9+D10+D11</f>
        <v>74347.199999999997</v>
      </c>
      <c r="E4" s="20">
        <f t="shared" si="0"/>
        <v>73578.100000000006</v>
      </c>
      <c r="F4" s="21">
        <f t="shared" ref="F4:F45" si="1">E4/C4*100</f>
        <v>92.675219004074648</v>
      </c>
      <c r="G4" s="9">
        <f>(E4/D4)*100</f>
        <v>98.965529300363713</v>
      </c>
      <c r="H4" s="34"/>
    </row>
    <row r="5" spans="1:8" ht="45" x14ac:dyDescent="0.25">
      <c r="A5" s="6" t="s">
        <v>6</v>
      </c>
      <c r="B5" s="5" t="s">
        <v>39</v>
      </c>
      <c r="C5" s="22">
        <v>2457.8000000000002</v>
      </c>
      <c r="D5" s="23">
        <v>2324.6</v>
      </c>
      <c r="E5" s="23">
        <v>2324.6</v>
      </c>
      <c r="F5" s="24">
        <f t="shared" si="1"/>
        <v>94.580519163479522</v>
      </c>
      <c r="G5" s="11">
        <f t="shared" ref="G5:G45" si="2">(E5/D5)*100</f>
        <v>100</v>
      </c>
      <c r="H5" s="35" t="s">
        <v>101</v>
      </c>
    </row>
    <row r="6" spans="1:8" ht="45" x14ac:dyDescent="0.25">
      <c r="A6" s="6" t="s">
        <v>7</v>
      </c>
      <c r="B6" s="5" t="s">
        <v>40</v>
      </c>
      <c r="C6" s="22">
        <v>2365.6999999999998</v>
      </c>
      <c r="D6" s="23">
        <v>2419.6999999999998</v>
      </c>
      <c r="E6" s="23">
        <v>2257.3000000000002</v>
      </c>
      <c r="F6" s="24">
        <f t="shared" si="1"/>
        <v>95.417846726127593</v>
      </c>
      <c r="G6" s="11">
        <f t="shared" si="2"/>
        <v>93.288424184816307</v>
      </c>
      <c r="H6" s="34"/>
    </row>
    <row r="7" spans="1:8" ht="45" x14ac:dyDescent="0.25">
      <c r="A7" s="6" t="s">
        <v>8</v>
      </c>
      <c r="B7" s="5" t="s">
        <v>41</v>
      </c>
      <c r="C7" s="22">
        <v>33994.699999999997</v>
      </c>
      <c r="D7" s="23">
        <v>35498.6</v>
      </c>
      <c r="E7" s="23">
        <v>35390</v>
      </c>
      <c r="F7" s="24">
        <f t="shared" si="1"/>
        <v>104.10446334281522</v>
      </c>
      <c r="G7" s="11">
        <f t="shared" si="2"/>
        <v>99.694072442293503</v>
      </c>
      <c r="H7" s="33"/>
    </row>
    <row r="8" spans="1:8" ht="18.75" customHeight="1" x14ac:dyDescent="0.25">
      <c r="A8" s="6" t="s">
        <v>9</v>
      </c>
      <c r="B8" s="5" t="s">
        <v>42</v>
      </c>
      <c r="C8" s="22">
        <v>135.80000000000001</v>
      </c>
      <c r="D8" s="22">
        <v>135.80000000000001</v>
      </c>
      <c r="E8" s="24">
        <v>135.80000000000001</v>
      </c>
      <c r="F8" s="24">
        <f t="shared" si="1"/>
        <v>100</v>
      </c>
      <c r="G8" s="11">
        <f t="shared" si="2"/>
        <v>100</v>
      </c>
      <c r="H8" s="34"/>
    </row>
    <row r="9" spans="1:8" ht="44.25" customHeight="1" x14ac:dyDescent="0.25">
      <c r="A9" s="6" t="s">
        <v>10</v>
      </c>
      <c r="B9" s="5" t="s">
        <v>43</v>
      </c>
      <c r="C9" s="22">
        <v>11540.1</v>
      </c>
      <c r="D9" s="24">
        <v>10423</v>
      </c>
      <c r="E9" s="24">
        <v>10316.9</v>
      </c>
      <c r="F9" s="24">
        <f t="shared" si="1"/>
        <v>89.40043847107043</v>
      </c>
      <c r="G9" s="11">
        <f t="shared" si="2"/>
        <v>98.982058908183816</v>
      </c>
      <c r="H9" s="37" t="s">
        <v>100</v>
      </c>
    </row>
    <row r="10" spans="1:8" ht="45" x14ac:dyDescent="0.25">
      <c r="A10" s="6" t="s">
        <v>11</v>
      </c>
      <c r="B10" s="5" t="s">
        <v>44</v>
      </c>
      <c r="C10" s="22">
        <v>150</v>
      </c>
      <c r="D10" s="24">
        <v>0</v>
      </c>
      <c r="E10" s="24">
        <v>0</v>
      </c>
      <c r="F10" s="24"/>
      <c r="G10" s="11" t="e">
        <f t="shared" si="2"/>
        <v>#DIV/0!</v>
      </c>
      <c r="H10" s="36" t="s">
        <v>96</v>
      </c>
    </row>
    <row r="11" spans="1:8" ht="58.5" customHeight="1" x14ac:dyDescent="0.25">
      <c r="A11" s="6" t="s">
        <v>12</v>
      </c>
      <c r="B11" s="5" t="s">
        <v>45</v>
      </c>
      <c r="C11" s="22">
        <v>28749.4</v>
      </c>
      <c r="D11" s="24">
        <v>23545.5</v>
      </c>
      <c r="E11" s="24">
        <v>23153.5</v>
      </c>
      <c r="F11" s="24">
        <f t="shared" si="1"/>
        <v>80.5355937863051</v>
      </c>
      <c r="G11" s="11">
        <f t="shared" si="2"/>
        <v>98.335138349153766</v>
      </c>
      <c r="H11" s="37" t="s">
        <v>102</v>
      </c>
    </row>
    <row r="12" spans="1:8" ht="23.25" customHeight="1" x14ac:dyDescent="0.25">
      <c r="A12" s="38" t="s">
        <v>90</v>
      </c>
      <c r="B12" s="8" t="s">
        <v>93</v>
      </c>
      <c r="C12" s="29">
        <f>C13</f>
        <v>451.1</v>
      </c>
      <c r="D12" s="29">
        <f t="shared" ref="D12:E12" si="3">D13</f>
        <v>479.1</v>
      </c>
      <c r="E12" s="29">
        <f t="shared" si="3"/>
        <v>479.1</v>
      </c>
      <c r="F12" s="24">
        <f t="shared" si="1"/>
        <v>106.20704943471515</v>
      </c>
      <c r="G12" s="11">
        <f t="shared" si="2"/>
        <v>100</v>
      </c>
      <c r="H12" s="36"/>
    </row>
    <row r="13" spans="1:8" ht="22.5" customHeight="1" x14ac:dyDescent="0.25">
      <c r="A13" s="39" t="s">
        <v>91</v>
      </c>
      <c r="B13" s="5" t="s">
        <v>92</v>
      </c>
      <c r="C13" s="22">
        <v>451.1</v>
      </c>
      <c r="D13" s="24">
        <v>479.1</v>
      </c>
      <c r="E13" s="24">
        <v>479.1</v>
      </c>
      <c r="F13" s="24">
        <f t="shared" si="1"/>
        <v>106.20704943471515</v>
      </c>
      <c r="G13" s="11">
        <f t="shared" si="2"/>
        <v>100</v>
      </c>
      <c r="H13" s="36"/>
    </row>
    <row r="14" spans="1:8" ht="29.25" x14ac:dyDescent="0.25">
      <c r="A14" s="19" t="s">
        <v>13</v>
      </c>
      <c r="B14" s="8" t="s">
        <v>46</v>
      </c>
      <c r="C14" s="20">
        <f>C15</f>
        <v>50</v>
      </c>
      <c r="D14" s="20">
        <f t="shared" ref="D14:E14" si="4">D15</f>
        <v>1265.0999999999999</v>
      </c>
      <c r="E14" s="20">
        <f t="shared" si="4"/>
        <v>1259.0999999999999</v>
      </c>
      <c r="F14" s="21">
        <f t="shared" si="1"/>
        <v>2518.1999999999998</v>
      </c>
      <c r="G14" s="9">
        <f t="shared" si="2"/>
        <v>99.525729191368271</v>
      </c>
      <c r="H14" s="34"/>
    </row>
    <row r="15" spans="1:8" ht="45" x14ac:dyDescent="0.25">
      <c r="A15" s="6" t="s">
        <v>88</v>
      </c>
      <c r="B15" s="5" t="s">
        <v>87</v>
      </c>
      <c r="C15" s="22">
        <v>50</v>
      </c>
      <c r="D15" s="24">
        <v>1265.0999999999999</v>
      </c>
      <c r="E15" s="25">
        <v>1259.0999999999999</v>
      </c>
      <c r="F15" s="24">
        <f t="shared" si="1"/>
        <v>2518.1999999999998</v>
      </c>
      <c r="G15" s="11">
        <f t="shared" si="2"/>
        <v>99.525729191368271</v>
      </c>
      <c r="H15" s="33"/>
    </row>
    <row r="16" spans="1:8" x14ac:dyDescent="0.25">
      <c r="A16" s="19" t="s">
        <v>14</v>
      </c>
      <c r="B16" s="8" t="s">
        <v>47</v>
      </c>
      <c r="C16" s="20">
        <f>C17+C18+C19+C20</f>
        <v>56246.8</v>
      </c>
      <c r="D16" s="20">
        <f t="shared" ref="D16:E16" si="5">D17+D18+D19+D20</f>
        <v>95319</v>
      </c>
      <c r="E16" s="20">
        <f t="shared" si="5"/>
        <v>93697.000000000015</v>
      </c>
      <c r="F16" s="21">
        <f t="shared" si="1"/>
        <v>166.58192110484509</v>
      </c>
      <c r="G16" s="9">
        <f t="shared" si="2"/>
        <v>98.298345555450666</v>
      </c>
      <c r="H16" s="34"/>
    </row>
    <row r="17" spans="1:8" ht="25.5" customHeight="1" x14ac:dyDescent="0.25">
      <c r="A17" s="6" t="s">
        <v>15</v>
      </c>
      <c r="B17" s="5" t="s">
        <v>48</v>
      </c>
      <c r="C17" s="22">
        <v>479.1</v>
      </c>
      <c r="D17" s="26">
        <v>1598.9</v>
      </c>
      <c r="E17" s="26">
        <v>1563.3</v>
      </c>
      <c r="F17" s="24">
        <f t="shared" si="1"/>
        <v>326.29931120851597</v>
      </c>
      <c r="G17" s="11">
        <f t="shared" si="2"/>
        <v>97.773469260116315</v>
      </c>
      <c r="H17" s="34"/>
    </row>
    <row r="18" spans="1:8" x14ac:dyDescent="0.25">
      <c r="A18" s="6" t="s">
        <v>16</v>
      </c>
      <c r="B18" s="5" t="s">
        <v>49</v>
      </c>
      <c r="C18" s="22">
        <v>4665.8999999999996</v>
      </c>
      <c r="D18" s="26">
        <v>6889.9</v>
      </c>
      <c r="E18" s="26">
        <v>6816.5</v>
      </c>
      <c r="F18" s="24">
        <f t="shared" si="1"/>
        <v>146.09185794809147</v>
      </c>
      <c r="G18" s="11">
        <f t="shared" si="2"/>
        <v>98.934672491618173</v>
      </c>
      <c r="H18" s="33"/>
    </row>
    <row r="19" spans="1:8" x14ac:dyDescent="0.25">
      <c r="A19" s="6" t="s">
        <v>17</v>
      </c>
      <c r="B19" s="5" t="s">
        <v>50</v>
      </c>
      <c r="C19" s="22">
        <v>47697.5</v>
      </c>
      <c r="D19" s="26">
        <v>84253.8</v>
      </c>
      <c r="E19" s="26">
        <v>82784.100000000006</v>
      </c>
      <c r="F19" s="24">
        <f t="shared" si="1"/>
        <v>173.56066879815506</v>
      </c>
      <c r="G19" s="11">
        <f t="shared" si="2"/>
        <v>98.255627639346827</v>
      </c>
      <c r="H19" s="33"/>
    </row>
    <row r="20" spans="1:8" ht="135" x14ac:dyDescent="0.25">
      <c r="A20" s="6" t="s">
        <v>18</v>
      </c>
      <c r="B20" s="5" t="s">
        <v>51</v>
      </c>
      <c r="C20" s="22">
        <v>3404.3</v>
      </c>
      <c r="D20" s="26">
        <v>2576.4</v>
      </c>
      <c r="E20" s="26">
        <v>2533.1</v>
      </c>
      <c r="F20" s="24">
        <f t="shared" si="1"/>
        <v>74.408835884029017</v>
      </c>
      <c r="G20" s="11">
        <f t="shared" si="2"/>
        <v>98.319360347772076</v>
      </c>
      <c r="H20" s="45" t="s">
        <v>99</v>
      </c>
    </row>
    <row r="21" spans="1:8" ht="15.75" customHeight="1" x14ac:dyDescent="0.25">
      <c r="A21" s="19" t="s">
        <v>19</v>
      </c>
      <c r="B21" s="8" t="s">
        <v>52</v>
      </c>
      <c r="C21" s="20">
        <f>C22+C23+C24+C25</f>
        <v>299929.90000000002</v>
      </c>
      <c r="D21" s="20">
        <f t="shared" ref="D21:E21" si="6">D22+D23+D24+D25</f>
        <v>359656.6</v>
      </c>
      <c r="E21" s="20">
        <f t="shared" si="6"/>
        <v>357642.5</v>
      </c>
      <c r="F21" s="21">
        <f t="shared" si="1"/>
        <v>119.24202955423917</v>
      </c>
      <c r="G21" s="9">
        <f t="shared" si="2"/>
        <v>99.439993593889284</v>
      </c>
      <c r="H21" s="34"/>
    </row>
    <row r="22" spans="1:8" ht="24" customHeight="1" x14ac:dyDescent="0.25">
      <c r="A22" s="6" t="s">
        <v>20</v>
      </c>
      <c r="B22" s="5" t="s">
        <v>53</v>
      </c>
      <c r="C22" s="27">
        <v>920</v>
      </c>
      <c r="D22" s="27">
        <v>956.5</v>
      </c>
      <c r="E22" s="27">
        <v>956.5</v>
      </c>
      <c r="F22" s="24" t="s">
        <v>72</v>
      </c>
      <c r="G22" s="11">
        <f t="shared" si="2"/>
        <v>100</v>
      </c>
      <c r="H22" s="34"/>
    </row>
    <row r="23" spans="1:8" ht="22.5" customHeight="1" x14ac:dyDescent="0.25">
      <c r="A23" s="6" t="s">
        <v>21</v>
      </c>
      <c r="B23" s="5" t="s">
        <v>54</v>
      </c>
      <c r="C23" s="22">
        <v>242029.6</v>
      </c>
      <c r="D23" s="24">
        <v>270085</v>
      </c>
      <c r="E23" s="26">
        <v>269468.3</v>
      </c>
      <c r="F23" s="24">
        <f t="shared" si="1"/>
        <v>111.33691912063648</v>
      </c>
      <c r="G23" s="11">
        <f t="shared" si="2"/>
        <v>99.771664475998293</v>
      </c>
      <c r="H23" s="33"/>
    </row>
    <row r="24" spans="1:8" ht="63.75" customHeight="1" x14ac:dyDescent="0.25">
      <c r="A24" s="40" t="s">
        <v>94</v>
      </c>
      <c r="B24" s="5" t="s">
        <v>95</v>
      </c>
      <c r="C24" s="22">
        <v>42374.1</v>
      </c>
      <c r="D24" s="24">
        <v>31972.799999999999</v>
      </c>
      <c r="E24" s="26">
        <v>31848.799999999999</v>
      </c>
      <c r="F24" s="24">
        <f t="shared" si="1"/>
        <v>75.161006369456814</v>
      </c>
      <c r="G24" s="11">
        <f t="shared" si="2"/>
        <v>99.612170344793071</v>
      </c>
      <c r="H24" s="37" t="s">
        <v>98</v>
      </c>
    </row>
    <row r="25" spans="1:8" ht="30.75" customHeight="1" x14ac:dyDescent="0.25">
      <c r="A25" s="7" t="s">
        <v>74</v>
      </c>
      <c r="B25" s="5" t="s">
        <v>75</v>
      </c>
      <c r="C25" s="22">
        <v>14606.2</v>
      </c>
      <c r="D25" s="24">
        <v>56642.3</v>
      </c>
      <c r="E25" s="26">
        <v>55368.9</v>
      </c>
      <c r="F25" s="24">
        <f t="shared" si="1"/>
        <v>379.07806274048011</v>
      </c>
      <c r="G25" s="11">
        <f t="shared" si="2"/>
        <v>97.751856827847732</v>
      </c>
      <c r="H25" s="34"/>
    </row>
    <row r="26" spans="1:8" ht="30.75" customHeight="1" x14ac:dyDescent="0.25">
      <c r="A26" s="28" t="s">
        <v>80</v>
      </c>
      <c r="B26" s="8" t="s">
        <v>82</v>
      </c>
      <c r="C26" s="29">
        <f>C27</f>
        <v>10</v>
      </c>
      <c r="D26" s="29">
        <f t="shared" ref="D26:E26" si="7">D27</f>
        <v>10</v>
      </c>
      <c r="E26" s="29">
        <f t="shared" si="7"/>
        <v>10</v>
      </c>
      <c r="F26" s="21">
        <f t="shared" si="1"/>
        <v>100</v>
      </c>
      <c r="G26" s="9">
        <f t="shared" si="2"/>
        <v>100</v>
      </c>
      <c r="H26" s="34"/>
    </row>
    <row r="27" spans="1:8" ht="23.25" customHeight="1" x14ac:dyDescent="0.25">
      <c r="A27" s="7" t="s">
        <v>81</v>
      </c>
      <c r="B27" s="5" t="s">
        <v>83</v>
      </c>
      <c r="C27" s="22">
        <v>10</v>
      </c>
      <c r="D27" s="24">
        <v>10</v>
      </c>
      <c r="E27" s="26">
        <v>10</v>
      </c>
      <c r="F27" s="24">
        <f t="shared" si="1"/>
        <v>100</v>
      </c>
      <c r="G27" s="11">
        <f t="shared" si="2"/>
        <v>100</v>
      </c>
      <c r="H27" s="33"/>
    </row>
    <row r="28" spans="1:8" ht="21.75" customHeight="1" x14ac:dyDescent="0.25">
      <c r="A28" s="19" t="s">
        <v>22</v>
      </c>
      <c r="B28" s="8" t="s">
        <v>55</v>
      </c>
      <c r="C28" s="20">
        <f>C29+C30+C31+C32+C33</f>
        <v>454922.00000000006</v>
      </c>
      <c r="D28" s="20">
        <f t="shared" ref="D28:E28" si="8">D29+D30+D31+D32+D33</f>
        <v>473942.9</v>
      </c>
      <c r="E28" s="20">
        <f t="shared" si="8"/>
        <v>462211.4</v>
      </c>
      <c r="F28" s="21">
        <f t="shared" si="1"/>
        <v>101.60234062102953</v>
      </c>
      <c r="G28" s="9">
        <f t="shared" si="2"/>
        <v>97.524701815345267</v>
      </c>
      <c r="H28" s="34"/>
    </row>
    <row r="29" spans="1:8" ht="21.75" customHeight="1" x14ac:dyDescent="0.25">
      <c r="A29" s="6" t="s">
        <v>23</v>
      </c>
      <c r="B29" s="5" t="s">
        <v>56</v>
      </c>
      <c r="C29" s="22">
        <v>107101.9</v>
      </c>
      <c r="D29" s="23">
        <v>109548.4</v>
      </c>
      <c r="E29" s="23">
        <v>107360.5</v>
      </c>
      <c r="F29" s="24">
        <f t="shared" si="1"/>
        <v>100.24145229916557</v>
      </c>
      <c r="G29" s="11">
        <f t="shared" si="2"/>
        <v>98.002800588598276</v>
      </c>
      <c r="H29" s="41" t="s">
        <v>97</v>
      </c>
    </row>
    <row r="30" spans="1:8" x14ac:dyDescent="0.25">
      <c r="A30" s="6" t="s">
        <v>24</v>
      </c>
      <c r="B30" s="5" t="s">
        <v>57</v>
      </c>
      <c r="C30" s="22">
        <v>277894.09999999998</v>
      </c>
      <c r="D30" s="23">
        <v>294643.5</v>
      </c>
      <c r="E30" s="23">
        <v>287772.40000000002</v>
      </c>
      <c r="F30" s="24">
        <f t="shared" si="1"/>
        <v>103.55469943406501</v>
      </c>
      <c r="G30" s="11">
        <f t="shared" si="2"/>
        <v>97.667995391040364</v>
      </c>
      <c r="H30" s="42"/>
    </row>
    <row r="31" spans="1:8" x14ac:dyDescent="0.25">
      <c r="A31" s="6" t="s">
        <v>25</v>
      </c>
      <c r="B31" s="5" t="s">
        <v>58</v>
      </c>
      <c r="C31" s="22">
        <v>31341.4</v>
      </c>
      <c r="D31" s="23">
        <v>26241.7</v>
      </c>
      <c r="E31" s="23">
        <v>25249.7</v>
      </c>
      <c r="F31" s="24">
        <f t="shared" si="1"/>
        <v>80.56340814386084</v>
      </c>
      <c r="G31" s="11">
        <f t="shared" si="2"/>
        <v>96.219757104151029</v>
      </c>
      <c r="H31" s="42"/>
    </row>
    <row r="32" spans="1:8" ht="19.5" customHeight="1" x14ac:dyDescent="0.25">
      <c r="A32" s="6" t="s">
        <v>26</v>
      </c>
      <c r="B32" s="5" t="s">
        <v>59</v>
      </c>
      <c r="C32" s="22">
        <v>1941.4</v>
      </c>
      <c r="D32" s="23">
        <v>2145.1</v>
      </c>
      <c r="E32" s="23">
        <v>1848.3</v>
      </c>
      <c r="F32" s="24">
        <f t="shared" si="1"/>
        <v>95.204491603997113</v>
      </c>
      <c r="G32" s="11">
        <f t="shared" si="2"/>
        <v>86.163815206750272</v>
      </c>
      <c r="H32" s="33"/>
    </row>
    <row r="33" spans="1:8" ht="23.25" customHeight="1" x14ac:dyDescent="0.25">
      <c r="A33" s="6" t="s">
        <v>27</v>
      </c>
      <c r="B33" s="5" t="s">
        <v>60</v>
      </c>
      <c r="C33" s="22">
        <v>36643.199999999997</v>
      </c>
      <c r="D33" s="23">
        <v>41364.199999999997</v>
      </c>
      <c r="E33" s="30">
        <v>39980.5</v>
      </c>
      <c r="F33" s="24">
        <f t="shared" si="1"/>
        <v>109.1075561086368</v>
      </c>
      <c r="G33" s="11">
        <f t="shared" si="2"/>
        <v>96.654836791234942</v>
      </c>
      <c r="H33" s="33"/>
    </row>
    <row r="34" spans="1:8" x14ac:dyDescent="0.25">
      <c r="A34" s="19" t="s">
        <v>28</v>
      </c>
      <c r="B34" s="8" t="s">
        <v>61</v>
      </c>
      <c r="C34" s="20">
        <f>C35</f>
        <v>36109</v>
      </c>
      <c r="D34" s="20">
        <f t="shared" ref="D34:F34" si="9">D35</f>
        <v>48085.7</v>
      </c>
      <c r="E34" s="20">
        <f t="shared" si="9"/>
        <v>46290</v>
      </c>
      <c r="F34" s="20">
        <f t="shared" si="9"/>
        <v>128.19518679553573</v>
      </c>
      <c r="G34" s="9">
        <f t="shared" si="2"/>
        <v>96.265625747363572</v>
      </c>
      <c r="H34" s="34"/>
    </row>
    <row r="35" spans="1:8" ht="18" customHeight="1" x14ac:dyDescent="0.25">
      <c r="A35" s="6" t="s">
        <v>29</v>
      </c>
      <c r="B35" s="5" t="s">
        <v>62</v>
      </c>
      <c r="C35" s="22">
        <v>36109</v>
      </c>
      <c r="D35" s="26">
        <v>48085.7</v>
      </c>
      <c r="E35" s="26">
        <v>46290</v>
      </c>
      <c r="F35" s="24">
        <f t="shared" si="1"/>
        <v>128.19518679553573</v>
      </c>
      <c r="G35" s="11">
        <f t="shared" si="2"/>
        <v>96.265625747363572</v>
      </c>
      <c r="H35" s="35"/>
    </row>
    <row r="36" spans="1:8" ht="21" customHeight="1" x14ac:dyDescent="0.25">
      <c r="A36" s="19" t="s">
        <v>76</v>
      </c>
      <c r="B36" s="8" t="s">
        <v>78</v>
      </c>
      <c r="C36" s="29">
        <f>C37</f>
        <v>751.9</v>
      </c>
      <c r="D36" s="29">
        <f t="shared" ref="D36:E36" si="10">D37</f>
        <v>1401.2</v>
      </c>
      <c r="E36" s="29">
        <f t="shared" si="10"/>
        <v>1401.2</v>
      </c>
      <c r="F36" s="21">
        <f t="shared" si="1"/>
        <v>186.35456842665249</v>
      </c>
      <c r="G36" s="9">
        <f t="shared" si="2"/>
        <v>100</v>
      </c>
      <c r="H36" s="34"/>
    </row>
    <row r="37" spans="1:8" x14ac:dyDescent="0.25">
      <c r="A37" s="6" t="s">
        <v>77</v>
      </c>
      <c r="B37" s="5" t="s">
        <v>79</v>
      </c>
      <c r="C37" s="22">
        <v>751.9</v>
      </c>
      <c r="D37" s="26">
        <v>1401.2</v>
      </c>
      <c r="E37" s="26">
        <v>1401.2</v>
      </c>
      <c r="F37" s="24">
        <f t="shared" si="1"/>
        <v>186.35456842665249</v>
      </c>
      <c r="G37" s="11">
        <f t="shared" si="2"/>
        <v>100</v>
      </c>
      <c r="H37" s="34"/>
    </row>
    <row r="38" spans="1:8" x14ac:dyDescent="0.25">
      <c r="A38" s="19" t="s">
        <v>30</v>
      </c>
      <c r="B38" s="8" t="s">
        <v>63</v>
      </c>
      <c r="C38" s="20">
        <f>C39+C40+C41+C42</f>
        <v>34924.5</v>
      </c>
      <c r="D38" s="20">
        <f t="shared" ref="D38:E38" si="11">D39+D40+D41+D42</f>
        <v>34322.899999999994</v>
      </c>
      <c r="E38" s="20">
        <f t="shared" si="11"/>
        <v>33960.699999999997</v>
      </c>
      <c r="F38" s="21">
        <f t="shared" si="1"/>
        <v>97.240332717719653</v>
      </c>
      <c r="G38" s="9">
        <f t="shared" si="2"/>
        <v>98.944727863904276</v>
      </c>
      <c r="H38" s="34"/>
    </row>
    <row r="39" spans="1:8" x14ac:dyDescent="0.25">
      <c r="A39" s="6" t="s">
        <v>31</v>
      </c>
      <c r="B39" s="5" t="s">
        <v>64</v>
      </c>
      <c r="C39" s="22">
        <v>5186.8999999999996</v>
      </c>
      <c r="D39" s="26">
        <v>4998.3999999999996</v>
      </c>
      <c r="E39" s="26">
        <v>4976.1000000000004</v>
      </c>
      <c r="F39" s="24">
        <f t="shared" si="1"/>
        <v>95.935915479380768</v>
      </c>
      <c r="G39" s="11">
        <f t="shared" si="2"/>
        <v>99.553857234314989</v>
      </c>
      <c r="H39" s="34"/>
    </row>
    <row r="40" spans="1:8" x14ac:dyDescent="0.25">
      <c r="A40" s="6" t="s">
        <v>32</v>
      </c>
      <c r="B40" s="5" t="s">
        <v>65</v>
      </c>
      <c r="C40" s="22">
        <v>714.4</v>
      </c>
      <c r="D40" s="26">
        <v>1342.8</v>
      </c>
      <c r="E40" s="26">
        <v>1275.2</v>
      </c>
      <c r="F40" s="24">
        <f t="shared" si="1"/>
        <v>178.49944008958568</v>
      </c>
      <c r="G40" s="11">
        <f t="shared" si="2"/>
        <v>94.965743223115879</v>
      </c>
      <c r="H40" s="34"/>
    </row>
    <row r="41" spans="1:8" x14ac:dyDescent="0.25">
      <c r="A41" s="6" t="s">
        <v>33</v>
      </c>
      <c r="B41" s="5" t="s">
        <v>66</v>
      </c>
      <c r="C41" s="22">
        <v>27623.7</v>
      </c>
      <c r="D41" s="26">
        <v>26480.1</v>
      </c>
      <c r="E41" s="26">
        <v>26243.3</v>
      </c>
      <c r="F41" s="24">
        <f t="shared" si="1"/>
        <v>95.002841762689286</v>
      </c>
      <c r="G41" s="11">
        <f t="shared" si="2"/>
        <v>99.10574355837025</v>
      </c>
      <c r="H41" s="34"/>
    </row>
    <row r="42" spans="1:8" x14ac:dyDescent="0.25">
      <c r="A42" s="6" t="s">
        <v>73</v>
      </c>
      <c r="B42" s="5" t="s">
        <v>71</v>
      </c>
      <c r="C42" s="22">
        <v>1399.5</v>
      </c>
      <c r="D42" s="26">
        <v>1501.6</v>
      </c>
      <c r="E42" s="26">
        <v>1466.1</v>
      </c>
      <c r="F42" s="24">
        <f t="shared" si="1"/>
        <v>104.7588424437299</v>
      </c>
      <c r="G42" s="11">
        <f t="shared" si="2"/>
        <v>97.635855087906236</v>
      </c>
      <c r="H42" s="34"/>
    </row>
    <row r="43" spans="1:8" x14ac:dyDescent="0.25">
      <c r="A43" s="19" t="s">
        <v>34</v>
      </c>
      <c r="B43" s="8" t="s">
        <v>67</v>
      </c>
      <c r="C43" s="29">
        <f>C44</f>
        <v>13068.9</v>
      </c>
      <c r="D43" s="29">
        <f t="shared" ref="D43:F43" si="12">D44</f>
        <v>37697.5</v>
      </c>
      <c r="E43" s="29">
        <f t="shared" si="12"/>
        <v>37214.300000000003</v>
      </c>
      <c r="F43" s="29">
        <f t="shared" si="12"/>
        <v>284.75464652725174</v>
      </c>
      <c r="G43" s="9">
        <f t="shared" si="2"/>
        <v>98.718217388420996</v>
      </c>
      <c r="H43" s="34"/>
    </row>
    <row r="44" spans="1:8" x14ac:dyDescent="0.25">
      <c r="A44" s="6" t="s">
        <v>35</v>
      </c>
      <c r="B44" s="5" t="s">
        <v>68</v>
      </c>
      <c r="C44" s="22">
        <v>13068.9</v>
      </c>
      <c r="D44" s="26">
        <v>37697.5</v>
      </c>
      <c r="E44" s="26">
        <v>37214.300000000003</v>
      </c>
      <c r="F44" s="24">
        <f t="shared" si="1"/>
        <v>284.75464652725174</v>
      </c>
      <c r="G44" s="11">
        <f t="shared" si="2"/>
        <v>98.718217388420996</v>
      </c>
      <c r="H44" s="33"/>
    </row>
    <row r="45" spans="1:8" x14ac:dyDescent="0.25">
      <c r="A45" s="31" t="s">
        <v>36</v>
      </c>
      <c r="B45" s="8" t="s">
        <v>69</v>
      </c>
      <c r="C45" s="20">
        <f>C4+C14+C16+C21+C28+C34+C38+C43+C26+C36+C12</f>
        <v>975857.60000000009</v>
      </c>
      <c r="D45" s="20">
        <f>D4+D14+D16+D21+D28+D34+D38+D43+D26+D36+D12</f>
        <v>1126527.2</v>
      </c>
      <c r="E45" s="20">
        <f>E4+E14+E16+E21+E28+E34+E38+E43+E26+E36+E12</f>
        <v>1107743.4000000001</v>
      </c>
      <c r="F45" s="24">
        <f t="shared" si="1"/>
        <v>113.51486118466465</v>
      </c>
      <c r="G45" s="11">
        <f t="shared" si="2"/>
        <v>98.332592413214712</v>
      </c>
      <c r="H45" s="34"/>
    </row>
    <row r="46" spans="1:8" ht="29.25" x14ac:dyDescent="0.25">
      <c r="A46" s="31" t="s">
        <v>37</v>
      </c>
      <c r="B46" s="8"/>
      <c r="C46" s="32">
        <v>0</v>
      </c>
      <c r="D46" s="32">
        <v>-55697.3</v>
      </c>
      <c r="E46" s="32">
        <v>-52790.8</v>
      </c>
      <c r="F46" s="21"/>
      <c r="G46" s="11"/>
      <c r="H46" s="34"/>
    </row>
  </sheetData>
  <mergeCells count="2">
    <mergeCell ref="H29:H31"/>
    <mergeCell ref="A1:H1"/>
  </mergeCells>
  <pageMargins left="0.15748031496062992" right="0.15748031496062992" top="0.43307086614173229" bottom="0.39370078740157483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Захаревич</dc:creator>
  <cp:lastModifiedBy>Admin</cp:lastModifiedBy>
  <cp:lastPrinted>2020-04-20T07:24:28Z</cp:lastPrinted>
  <dcterms:created xsi:type="dcterms:W3CDTF">2015-11-05T02:13:32Z</dcterms:created>
  <dcterms:modified xsi:type="dcterms:W3CDTF">2023-02-22T01:00:31Z</dcterms:modified>
</cp:coreProperties>
</file>