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535"/>
  </bookViews>
  <sheets>
    <sheet name="Лист2" sheetId="2" r:id="rId1"/>
  </sheets>
  <definedNames>
    <definedName name="_xlnm.Print_Titles" localSheetId="0">Лист2!$3:$3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G25" i="2"/>
  <c r="H25" i="2"/>
  <c r="J13" i="2"/>
  <c r="I13" i="2"/>
  <c r="H14" i="2"/>
  <c r="G14" i="2"/>
  <c r="F13" i="2"/>
  <c r="G13" i="2" s="1"/>
  <c r="J22" i="2"/>
  <c r="I22" i="2"/>
  <c r="H13" i="2" l="1"/>
  <c r="D48" i="2"/>
  <c r="D46" i="2"/>
  <c r="D44" i="2"/>
  <c r="D39" i="2"/>
  <c r="D37" i="2"/>
  <c r="D35" i="2"/>
  <c r="D29" i="2"/>
  <c r="D27" i="2"/>
  <c r="D22" i="2"/>
  <c r="D17" i="2"/>
  <c r="D15" i="2"/>
  <c r="D4" i="2"/>
  <c r="D52" i="2" l="1"/>
  <c r="G10" i="2"/>
  <c r="H10" i="2"/>
  <c r="C15" i="2" l="1"/>
  <c r="J46" i="2"/>
  <c r="I46" i="2"/>
  <c r="E46" i="2"/>
  <c r="F46" i="2"/>
  <c r="C46" i="2"/>
  <c r="C29" i="2"/>
  <c r="H28" i="2"/>
  <c r="G28" i="2"/>
  <c r="J27" i="2"/>
  <c r="I27" i="2"/>
  <c r="E27" i="2"/>
  <c r="F27" i="2"/>
  <c r="H27" i="2" s="1"/>
  <c r="C27" i="2"/>
  <c r="G27" i="2" l="1"/>
  <c r="H50" i="2"/>
  <c r="G50" i="2"/>
  <c r="H49" i="2"/>
  <c r="G49" i="2"/>
  <c r="H45" i="2"/>
  <c r="G45" i="2"/>
  <c r="H43" i="2"/>
  <c r="G43" i="2"/>
  <c r="H42" i="2"/>
  <c r="G42" i="2"/>
  <c r="H41" i="2"/>
  <c r="G41" i="2"/>
  <c r="H40" i="2"/>
  <c r="G40" i="2"/>
  <c r="H38" i="2"/>
  <c r="G38" i="2"/>
  <c r="H36" i="2"/>
  <c r="G36" i="2"/>
  <c r="H34" i="2"/>
  <c r="G34" i="2"/>
  <c r="H33" i="2"/>
  <c r="G33" i="2"/>
  <c r="H32" i="2"/>
  <c r="G32" i="2"/>
  <c r="H31" i="2"/>
  <c r="G31" i="2"/>
  <c r="H30" i="2"/>
  <c r="G30" i="2"/>
  <c r="H26" i="2"/>
  <c r="G26" i="2"/>
  <c r="H24" i="2"/>
  <c r="G24" i="2"/>
  <c r="H21" i="2"/>
  <c r="G21" i="2"/>
  <c r="H20" i="2"/>
  <c r="G20" i="2"/>
  <c r="H19" i="2"/>
  <c r="G19" i="2"/>
  <c r="H18" i="2"/>
  <c r="G18" i="2"/>
  <c r="H16" i="2"/>
  <c r="G16" i="2"/>
  <c r="H12" i="2"/>
  <c r="G12" i="2"/>
  <c r="H9" i="2"/>
  <c r="G9" i="2"/>
  <c r="H8" i="2"/>
  <c r="G8" i="2"/>
  <c r="H7" i="2"/>
  <c r="G7" i="2"/>
  <c r="H6" i="2"/>
  <c r="G6" i="2"/>
  <c r="H5" i="2"/>
  <c r="G5" i="2"/>
  <c r="C22" i="2"/>
  <c r="C48" i="2"/>
  <c r="C44" i="2"/>
  <c r="C39" i="2"/>
  <c r="C37" i="2"/>
  <c r="C35" i="2"/>
  <c r="C17" i="2"/>
  <c r="C4" i="2"/>
  <c r="C52" i="2" l="1"/>
  <c r="E4" i="2"/>
  <c r="E15" i="2"/>
  <c r="E17" i="2"/>
  <c r="E22" i="2"/>
  <c r="E29" i="2"/>
  <c r="F29" i="2"/>
  <c r="E35" i="2"/>
  <c r="F35" i="2"/>
  <c r="E37" i="2"/>
  <c r="E39" i="2"/>
  <c r="E44" i="2"/>
  <c r="E48" i="2"/>
  <c r="J48" i="2"/>
  <c r="I48" i="2"/>
  <c r="F48" i="2"/>
  <c r="J44" i="2"/>
  <c r="I44" i="2"/>
  <c r="F44" i="2"/>
  <c r="J39" i="2"/>
  <c r="I39" i="2"/>
  <c r="F39" i="2"/>
  <c r="J37" i="2"/>
  <c r="I37" i="2"/>
  <c r="F37" i="2"/>
  <c r="J35" i="2"/>
  <c r="I35" i="2"/>
  <c r="J29" i="2"/>
  <c r="I29" i="2"/>
  <c r="J17" i="2"/>
  <c r="I17" i="2"/>
  <c r="F17" i="2"/>
  <c r="J15" i="2"/>
  <c r="I15" i="2"/>
  <c r="F15" i="2"/>
  <c r="J4" i="2"/>
  <c r="I4" i="2"/>
  <c r="F4" i="2"/>
  <c r="J52" i="2" l="1"/>
  <c r="I52" i="2"/>
  <c r="F52" i="2"/>
  <c r="E52" i="2"/>
  <c r="H22" i="2"/>
  <c r="G22" i="2"/>
  <c r="H35" i="2"/>
  <c r="G35" i="2"/>
  <c r="H17" i="2"/>
  <c r="G17" i="2"/>
  <c r="H44" i="2"/>
  <c r="G44" i="2"/>
  <c r="H15" i="2"/>
  <c r="G15" i="2"/>
  <c r="H39" i="2"/>
  <c r="G39" i="2"/>
  <c r="H29" i="2"/>
  <c r="G29" i="2"/>
  <c r="H4" i="2"/>
  <c r="G4" i="2"/>
  <c r="H37" i="2"/>
  <c r="G37" i="2"/>
  <c r="H48" i="2"/>
  <c r="G48" i="2"/>
  <c r="H52" i="2" l="1"/>
  <c r="G52" i="2"/>
</calcChain>
</file>

<file path=xl/sharedStrings.xml><?xml version="1.0" encoding="utf-8"?>
<sst xmlns="http://schemas.openxmlformats.org/spreadsheetml/2006/main" count="108" uniqueCount="108">
  <si>
    <t>2022 год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</si>
  <si>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</si>
  <si>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</si>
  <si>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</si>
  <si>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</si>
  <si>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</si>
  <si>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</si>
  <si>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</si>
  <si>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Код</t>
  </si>
  <si>
    <t>Наименование расходов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</si>
  <si>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</si>
  <si>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</si>
  <si>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</si>
  <si>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</si>
  <si>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</si>
  <si>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</si>
  <si>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</si>
  <si>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</si>
  <si>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</si>
  <si>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</si>
  <si>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</si>
  <si>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</si>
  <si>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</si>
  <si>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</si>
  <si>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</si>
  <si>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</si>
  <si>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</si>
  <si>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</si>
  <si>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</si>
  <si>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</si>
  <si>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</si>
  <si>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</si>
  <si>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</si>
  <si>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</si>
  <si>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</si>
  <si>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</si>
  <si>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</si>
  <si>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</si>
  <si>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</si>
  <si>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</si>
  <si>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</si>
  <si>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</si>
  <si>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0700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</si>
  <si>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</si>
  <si>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</si>
  <si>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</si>
  <si>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</si>
  <si>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</si>
  <si>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</si>
  <si>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</si>
  <si>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</si>
  <si>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</si>
  <si>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</si>
  <si>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</si>
  <si>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</si>
  <si>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</si>
  <si>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</si>
  <si>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</si>
  <si>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</si>
  <si>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</si>
  <si>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</si>
  <si>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</si>
  <si>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</si>
  <si>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</si>
  <si>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</si>
  <si>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</si>
  <si>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</si>
  <si>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</si>
  <si>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</si>
  <si>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</si>
  <si>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</si>
  <si>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</si>
  <si>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</si>
  <si>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</si>
  <si>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</si>
  <si>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</si>
  <si>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</si>
  <si>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</si>
  <si>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</si>
  <si>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</si>
  <si>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</si>
  <si>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</si>
  <si>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</si>
  <si>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Условно утверждаемые расходы</t>
  </si>
  <si>
    <t>Всего</t>
  </si>
  <si>
    <t xml:space="preserve"> в тыс. рублей</t>
  </si>
  <si>
    <t>2023 год</t>
  </si>
  <si>
    <t>0600</t>
  </si>
  <si>
    <t>ОХРАНА ОКРУЖАЮЩЕЙ СРЕДЫ</t>
  </si>
  <si>
    <t>0605</t>
  </si>
  <si>
    <t>Другие вопросы в области охраны окружающей среды</t>
  </si>
  <si>
    <t>Проведение выборов и референдумов</t>
  </si>
  <si>
    <t>0107</t>
  </si>
  <si>
    <t>2020 год фактическое исполнение</t>
  </si>
  <si>
    <t>Ожидаемое исполнение за 2021 год</t>
  </si>
  <si>
    <t>Уточненный план на 2021 год</t>
  </si>
  <si>
    <t>2022год в сравнении с 2020 годом (%)</t>
  </si>
  <si>
    <t>2022 год в сравнении с уточненным планом 2021 года (%)</t>
  </si>
  <si>
    <t>2024 год</t>
  </si>
  <si>
    <t>НАЦИОНАЛЬНАЯ ОБОРОНА</t>
  </si>
  <si>
    <t>Мобилизационная и вневойсковая подготовка</t>
  </si>
  <si>
    <t>0200</t>
  </si>
  <si>
    <t>0203</t>
  </si>
  <si>
    <t>0501</t>
  </si>
  <si>
    <t>0503</t>
  </si>
  <si>
    <t>Жилищное хозяйство</t>
  </si>
  <si>
    <t>Благоустройство</t>
  </si>
  <si>
    <t>Аналитические данные  о расходах районного бюджета по разделам и подразделам классификации расходов на 2022 и плановый период 2023 и 2024 годов в сравнении с ожидаемым исполнением за 2021 год и отчетом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</si>
</sst>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0" fillId="0" borderId="0" xfId="0"/>
    <xf numFmtId="0" fontId="6" fillId="0" borderId="0" xfId="2" applyFont="1" applyAlignment="1">
      <alignment horizontal="center" vertical="center"/>
    </xf>
    <xf numFmtId="49" fontId="7" fillId="0" borderId="2" xfId="2" applyNumberFormat="1" applyFont="1" applyBorder="1" applyAlignment="1">
      <alignment horizontal="justify" vertical="top" wrapText="1"/>
    </xf>
    <xf numFmtId="49" fontId="8" fillId="0" borderId="2" xfId="2" applyNumberFormat="1" applyFont="1" applyBorder="1" applyAlignment="1">
      <alignment horizontal="justify" vertical="top" wrapText="1"/>
    </xf>
    <xf numFmtId="164" fontId="7" fillId="0" borderId="2" xfId="2" applyNumberFormat="1" applyFont="1" applyBorder="1" applyAlignment="1">
      <alignment horizontal="justify" vertical="top" wrapText="1"/>
    </xf>
    <xf numFmtId="49" fontId="8" fillId="0" borderId="1" xfId="2" applyNumberFormat="1" applyFont="1" applyBorder="1" applyAlignment="1">
      <alignment horizontal="justify" vertical="top" wrapText="1"/>
    </xf>
    <xf numFmtId="49" fontId="8" fillId="0" borderId="1" xfId="2" applyNumberFormat="1" applyFont="1" applyBorder="1" applyAlignment="1">
      <alignment horizontal="left" vertical="top" wrapText="1"/>
    </xf>
    <xf numFmtId="0" fontId="9" fillId="0" borderId="0" xfId="2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 vertical="top"/>
    </xf>
    <xf numFmtId="49" fontId="8" fillId="0" borderId="2" xfId="2" applyNumberFormat="1" applyFont="1" applyFill="1" applyBorder="1" applyAlignment="1">
      <alignment horizontal="justify" vertical="center" wrapText="1"/>
    </xf>
    <xf numFmtId="49" fontId="4" fillId="0" borderId="2" xfId="0" applyNumberFormat="1" applyFont="1" applyBorder="1" applyAlignment="1">
      <alignment vertical="top"/>
    </xf>
    <xf numFmtId="49" fontId="7" fillId="0" borderId="2" xfId="2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11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164" fontId="8" fillId="0" borderId="2" xfId="2" applyNumberFormat="1" applyFont="1" applyBorder="1" applyAlignment="1">
      <alignment horizontal="center" vertical="top" wrapText="1"/>
    </xf>
    <xf numFmtId="0" fontId="2" fillId="0" borderId="0" xfId="0" applyFont="1"/>
    <xf numFmtId="0" fontId="12" fillId="0" borderId="0" xfId="0" applyFont="1" applyAlignment="1">
      <alignment horizontal="right" vertical="top"/>
    </xf>
    <xf numFmtId="165" fontId="7" fillId="0" borderId="2" xfId="2" applyNumberFormat="1" applyFont="1" applyBorder="1" applyAlignment="1">
      <alignment horizontal="right"/>
    </xf>
    <xf numFmtId="165" fontId="13" fillId="0" borderId="3" xfId="0" applyNumberFormat="1" applyFont="1" applyBorder="1" applyAlignment="1" applyProtection="1">
      <alignment horizontal="right" vertical="center" wrapText="1"/>
    </xf>
    <xf numFmtId="9" fontId="13" fillId="0" borderId="3" xfId="1" applyFont="1" applyBorder="1" applyAlignment="1" applyProtection="1">
      <alignment horizontal="right" vertical="center" wrapText="1"/>
    </xf>
    <xf numFmtId="165" fontId="9" fillId="0" borderId="2" xfId="0" applyNumberFormat="1" applyFont="1" applyBorder="1" applyAlignment="1" applyProtection="1">
      <alignment horizontal="center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165" fontId="7" fillId="0" borderId="2" xfId="2" applyNumberFormat="1" applyFont="1" applyBorder="1" applyAlignment="1">
      <alignment horizontal="center" vertical="center"/>
    </xf>
    <xf numFmtId="165" fontId="13" fillId="0" borderId="3" xfId="0" applyNumberFormat="1" applyFont="1" applyBorder="1" applyAlignment="1" applyProtection="1">
      <alignment horizontal="center" vertical="center" wrapText="1"/>
    </xf>
    <xf numFmtId="9" fontId="13" fillId="0" borderId="3" xfId="1" applyFont="1" applyBorder="1" applyAlignment="1" applyProtection="1">
      <alignment horizontal="center" vertical="center" wrapText="1"/>
    </xf>
    <xf numFmtId="165" fontId="8" fillId="0" borderId="2" xfId="2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9" fontId="10" fillId="0" borderId="2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/>
    </xf>
    <xf numFmtId="9" fontId="8" fillId="0" borderId="2" xfId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 applyProtection="1">
      <alignment horizontal="center" vertical="center" wrapText="1"/>
    </xf>
    <xf numFmtId="9" fontId="9" fillId="0" borderId="2" xfId="1" applyFont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>
      <alignment horizontal="justify" vertical="center" wrapText="1"/>
    </xf>
    <xf numFmtId="49" fontId="9" fillId="0" borderId="2" xfId="0" applyNumberFormat="1" applyFont="1" applyFill="1" applyBorder="1" applyAlignment="1">
      <alignment horizontal="justify" vertical="center" wrapText="1"/>
    </xf>
    <xf numFmtId="9" fontId="15" fillId="0" borderId="2" xfId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31" zoomScaleNormal="100" workbookViewId="0">
      <selection activeCell="G33" sqref="G33"/>
    </sheetView>
  </sheetViews>
  <sheetFormatPr defaultRowHeight="15" x14ac:dyDescent="0.25"/>
  <cols>
    <col min="1" max="1" width="67" customWidth="1"/>
    <col min="2" max="2" width="11.28515625" style="1" customWidth="1"/>
    <col min="3" max="3" width="13.5703125" customWidth="1"/>
    <col min="4" max="4" width="13.5703125" style="1" customWidth="1"/>
    <col min="5" max="9" width="13.5703125" customWidth="1"/>
    <col min="10" max="10" width="20.42578125" customWidth="1"/>
  </cols>
  <sheetData>
    <row r="1" spans="1:10" s="1" customFormat="1" ht="54.75" customHeight="1" x14ac:dyDescent="0.3">
      <c r="A1" s="42" t="s">
        <v>107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x14ac:dyDescent="0.25">
      <c r="A2" s="2"/>
      <c r="C2" s="2"/>
      <c r="D2" s="2"/>
      <c r="E2" s="2"/>
      <c r="F2" s="2"/>
      <c r="G2" s="2"/>
      <c r="H2" s="2"/>
      <c r="I2" s="1"/>
      <c r="J2" s="8" t="s">
        <v>85</v>
      </c>
    </row>
    <row r="3" spans="1:10" ht="78.75" x14ac:dyDescent="0.25">
      <c r="A3" s="17" t="s">
        <v>9</v>
      </c>
      <c r="B3" s="16" t="s">
        <v>8</v>
      </c>
      <c r="C3" s="18" t="s">
        <v>93</v>
      </c>
      <c r="D3" s="18" t="s">
        <v>94</v>
      </c>
      <c r="E3" s="18" t="s">
        <v>95</v>
      </c>
      <c r="F3" s="18" t="s">
        <v>0</v>
      </c>
      <c r="G3" s="18" t="s">
        <v>96</v>
      </c>
      <c r="H3" s="18" t="s">
        <v>97</v>
      </c>
      <c r="I3" s="18" t="s">
        <v>86</v>
      </c>
      <c r="J3" s="18" t="s">
        <v>98</v>
      </c>
    </row>
    <row r="4" spans="1:10" s="19" customFormat="1" ht="15.75" x14ac:dyDescent="0.25">
      <c r="A4" s="3" t="s">
        <v>1</v>
      </c>
      <c r="B4" s="12" t="s">
        <v>10</v>
      </c>
      <c r="C4" s="21">
        <f>SUM(C5:C12)</f>
        <v>41687.100000000006</v>
      </c>
      <c r="D4" s="21">
        <f>SUM(D5:D12)</f>
        <v>98925.5</v>
      </c>
      <c r="E4" s="22">
        <f>SUM(E5:E12)</f>
        <v>98925.5</v>
      </c>
      <c r="F4" s="22">
        <f>SUM(F5:F12)</f>
        <v>83763.199999999983</v>
      </c>
      <c r="G4" s="23">
        <f>F4/C4</f>
        <v>2.0093314238697335</v>
      </c>
      <c r="H4" s="23">
        <f>F4/E4</f>
        <v>0.84673011508660545</v>
      </c>
      <c r="I4" s="22">
        <f>SUM(I5:I12)</f>
        <v>83948.299999999988</v>
      </c>
      <c r="J4" s="22">
        <f>SUM(J5:J12)</f>
        <v>83148.5</v>
      </c>
    </row>
    <row r="5" spans="1:10" ht="31.5" x14ac:dyDescent="0.25">
      <c r="A5" s="4" t="s">
        <v>12</v>
      </c>
      <c r="B5" s="30" t="s">
        <v>11</v>
      </c>
      <c r="C5" s="29">
        <v>1771.9</v>
      </c>
      <c r="D5" s="24">
        <v>2171.1999999999998</v>
      </c>
      <c r="E5" s="24">
        <v>2171.1999999999998</v>
      </c>
      <c r="F5" s="25">
        <v>2457.8000000000002</v>
      </c>
      <c r="G5" s="31">
        <f t="shared" ref="G5:G50" si="0">F5/C5</f>
        <v>1.3870985947288221</v>
      </c>
      <c r="H5" s="31">
        <f t="shared" ref="H5:H50" si="1">F5/E5</f>
        <v>1.1320007369196758</v>
      </c>
      <c r="I5" s="25">
        <v>2457.8000000000002</v>
      </c>
      <c r="J5" s="25">
        <v>2457.8000000000002</v>
      </c>
    </row>
    <row r="6" spans="1:10" ht="47.25" x14ac:dyDescent="0.25">
      <c r="A6" s="4" t="s">
        <v>14</v>
      </c>
      <c r="B6" s="30" t="s">
        <v>13</v>
      </c>
      <c r="C6" s="29">
        <v>2641</v>
      </c>
      <c r="D6" s="24">
        <v>2197.6999999999998</v>
      </c>
      <c r="E6" s="24">
        <v>2197.6999999999998</v>
      </c>
      <c r="F6" s="25">
        <v>2537.4</v>
      </c>
      <c r="G6" s="31">
        <f t="shared" si="0"/>
        <v>0.96077243468383189</v>
      </c>
      <c r="H6" s="31">
        <f t="shared" si="1"/>
        <v>1.1545706875369706</v>
      </c>
      <c r="I6" s="25">
        <v>2537.4</v>
      </c>
      <c r="J6" s="25">
        <v>2537.4</v>
      </c>
    </row>
    <row r="7" spans="1:10" ht="47.25" x14ac:dyDescent="0.25">
      <c r="A7" s="4" t="s">
        <v>16</v>
      </c>
      <c r="B7" s="30" t="s">
        <v>15</v>
      </c>
      <c r="C7" s="29">
        <v>22811.1</v>
      </c>
      <c r="D7" s="24">
        <v>27340</v>
      </c>
      <c r="E7" s="24">
        <v>27340</v>
      </c>
      <c r="F7" s="25">
        <v>34584.699999999997</v>
      </c>
      <c r="G7" s="31">
        <f t="shared" si="0"/>
        <v>1.5161346888137792</v>
      </c>
      <c r="H7" s="31">
        <f t="shared" si="1"/>
        <v>1.2649853694220921</v>
      </c>
      <c r="I7" s="25">
        <v>34584.699999999997</v>
      </c>
      <c r="J7" s="25">
        <v>34584.699999999997</v>
      </c>
    </row>
    <row r="8" spans="1:10" ht="15.75" x14ac:dyDescent="0.25">
      <c r="A8" s="4" t="s">
        <v>18</v>
      </c>
      <c r="B8" s="30" t="s">
        <v>17</v>
      </c>
      <c r="C8" s="29">
        <v>5.5</v>
      </c>
      <c r="D8" s="24">
        <v>8.6</v>
      </c>
      <c r="E8" s="24">
        <v>8.6</v>
      </c>
      <c r="F8" s="25">
        <v>112.7</v>
      </c>
      <c r="G8" s="31">
        <f t="shared" si="0"/>
        <v>20.490909090909092</v>
      </c>
      <c r="H8" s="31">
        <f t="shared" si="1"/>
        <v>13.104651162790699</v>
      </c>
      <c r="I8" s="25">
        <v>3.6</v>
      </c>
      <c r="J8" s="25">
        <v>0</v>
      </c>
    </row>
    <row r="9" spans="1:10" ht="47.25" x14ac:dyDescent="0.25">
      <c r="A9" s="4" t="s">
        <v>20</v>
      </c>
      <c r="B9" s="30" t="s">
        <v>19</v>
      </c>
      <c r="C9" s="29">
        <v>7039.8</v>
      </c>
      <c r="D9" s="24">
        <v>12096.2</v>
      </c>
      <c r="E9" s="24">
        <v>12096.2</v>
      </c>
      <c r="F9" s="25">
        <v>12049.1</v>
      </c>
      <c r="G9" s="31">
        <f t="shared" si="0"/>
        <v>1.7115685104690475</v>
      </c>
      <c r="H9" s="31">
        <f t="shared" si="1"/>
        <v>0.99610621517501363</v>
      </c>
      <c r="I9" s="25">
        <v>12049.1</v>
      </c>
      <c r="J9" s="25">
        <v>12049.1</v>
      </c>
    </row>
    <row r="10" spans="1:10" s="1" customFormat="1" ht="15.75" x14ac:dyDescent="0.25">
      <c r="A10" s="4" t="s">
        <v>91</v>
      </c>
      <c r="B10" s="30" t="s">
        <v>92</v>
      </c>
      <c r="C10" s="29">
        <v>0</v>
      </c>
      <c r="D10" s="24">
        <v>4415.7</v>
      </c>
      <c r="E10" s="24">
        <v>4415.7</v>
      </c>
      <c r="F10" s="25">
        <v>0</v>
      </c>
      <c r="G10" s="31" t="e">
        <f t="shared" si="0"/>
        <v>#DIV/0!</v>
      </c>
      <c r="H10" s="31">
        <f t="shared" si="1"/>
        <v>0</v>
      </c>
      <c r="I10" s="25">
        <v>0</v>
      </c>
      <c r="J10" s="25">
        <v>0</v>
      </c>
    </row>
    <row r="11" spans="1:10" ht="15.75" x14ac:dyDescent="0.25">
      <c r="A11" s="4" t="s">
        <v>22</v>
      </c>
      <c r="B11" s="30" t="s">
        <v>21</v>
      </c>
      <c r="C11" s="29">
        <v>0</v>
      </c>
      <c r="D11" s="24">
        <v>38</v>
      </c>
      <c r="E11" s="24">
        <v>38</v>
      </c>
      <c r="F11" s="25">
        <v>150</v>
      </c>
      <c r="G11" s="31">
        <v>0</v>
      </c>
      <c r="H11" s="31"/>
      <c r="I11" s="25">
        <v>150</v>
      </c>
      <c r="J11" s="25">
        <v>150</v>
      </c>
    </row>
    <row r="12" spans="1:10" ht="15.75" x14ac:dyDescent="0.25">
      <c r="A12" s="4" t="s">
        <v>24</v>
      </c>
      <c r="B12" s="30" t="s">
        <v>23</v>
      </c>
      <c r="C12" s="29">
        <v>7417.8</v>
      </c>
      <c r="D12" s="24">
        <v>50658.1</v>
      </c>
      <c r="E12" s="24">
        <v>50658.1</v>
      </c>
      <c r="F12" s="25">
        <v>31871.5</v>
      </c>
      <c r="G12" s="31">
        <f t="shared" si="0"/>
        <v>4.2966243360565128</v>
      </c>
      <c r="H12" s="31">
        <f t="shared" si="1"/>
        <v>0.62914913903206005</v>
      </c>
      <c r="I12" s="25">
        <v>32165.7</v>
      </c>
      <c r="J12" s="25">
        <v>31369.5</v>
      </c>
    </row>
    <row r="13" spans="1:10" s="1" customFormat="1" ht="15.75" x14ac:dyDescent="0.25">
      <c r="A13" s="38" t="s">
        <v>99</v>
      </c>
      <c r="B13" s="32" t="s">
        <v>101</v>
      </c>
      <c r="C13" s="26">
        <v>0</v>
      </c>
      <c r="D13" s="26">
        <v>0</v>
      </c>
      <c r="E13" s="36">
        <v>0</v>
      </c>
      <c r="F13" s="27">
        <f>F14</f>
        <v>512.79999999999995</v>
      </c>
      <c r="G13" s="40" t="e">
        <f t="shared" si="0"/>
        <v>#DIV/0!</v>
      </c>
      <c r="H13" s="40" t="e">
        <f t="shared" si="1"/>
        <v>#DIV/0!</v>
      </c>
      <c r="I13" s="27">
        <f>I14</f>
        <v>533.9</v>
      </c>
      <c r="J13" s="27">
        <f>J14</f>
        <v>0</v>
      </c>
    </row>
    <row r="14" spans="1:10" s="1" customFormat="1" ht="15.75" x14ac:dyDescent="0.25">
      <c r="A14" s="39" t="s">
        <v>100</v>
      </c>
      <c r="B14" s="30" t="s">
        <v>102</v>
      </c>
      <c r="C14" s="29">
        <v>0</v>
      </c>
      <c r="D14" s="29">
        <v>0</v>
      </c>
      <c r="E14" s="24">
        <v>0</v>
      </c>
      <c r="F14" s="25">
        <v>512.79999999999995</v>
      </c>
      <c r="G14" s="31" t="e">
        <f t="shared" si="0"/>
        <v>#DIV/0!</v>
      </c>
      <c r="H14" s="31" t="e">
        <f t="shared" si="1"/>
        <v>#DIV/0!</v>
      </c>
      <c r="I14" s="25">
        <v>533.9</v>
      </c>
      <c r="J14" s="25">
        <v>0</v>
      </c>
    </row>
    <row r="15" spans="1:10" ht="31.5" x14ac:dyDescent="0.25">
      <c r="A15" s="3" t="s">
        <v>2</v>
      </c>
      <c r="B15" s="32" t="s">
        <v>25</v>
      </c>
      <c r="C15" s="26">
        <f>C16</f>
        <v>21.7</v>
      </c>
      <c r="D15" s="26">
        <f>D16</f>
        <v>49.8</v>
      </c>
      <c r="E15" s="27">
        <f t="shared" ref="E15" si="2">SUM(E16)</f>
        <v>50</v>
      </c>
      <c r="F15" s="27">
        <f>SUM(F16)</f>
        <v>50</v>
      </c>
      <c r="G15" s="28">
        <f t="shared" si="0"/>
        <v>2.3041474654377883</v>
      </c>
      <c r="H15" s="28">
        <f t="shared" si="1"/>
        <v>1</v>
      </c>
      <c r="I15" s="27">
        <f>SUM(I16)</f>
        <v>50</v>
      </c>
      <c r="J15" s="27">
        <f>SUM(J16)</f>
        <v>50</v>
      </c>
    </row>
    <row r="16" spans="1:10" ht="31.5" x14ac:dyDescent="0.25">
      <c r="A16" s="4" t="s">
        <v>27</v>
      </c>
      <c r="B16" s="30" t="s">
        <v>26</v>
      </c>
      <c r="C16" s="29">
        <v>21.7</v>
      </c>
      <c r="D16" s="29">
        <v>49.8</v>
      </c>
      <c r="E16" s="24">
        <v>50</v>
      </c>
      <c r="F16" s="25">
        <v>50</v>
      </c>
      <c r="G16" s="31">
        <f t="shared" si="0"/>
        <v>2.3041474654377883</v>
      </c>
      <c r="H16" s="31">
        <f t="shared" si="1"/>
        <v>1</v>
      </c>
      <c r="I16" s="25">
        <v>50</v>
      </c>
      <c r="J16" s="25">
        <v>50</v>
      </c>
    </row>
    <row r="17" spans="1:11" ht="19.5" customHeight="1" x14ac:dyDescent="0.25">
      <c r="A17" s="3" t="s">
        <v>3</v>
      </c>
      <c r="B17" s="32" t="s">
        <v>28</v>
      </c>
      <c r="C17" s="26">
        <f t="shared" ref="C17:D17" si="3">SUM(C18:C21)</f>
        <v>9886.2000000000007</v>
      </c>
      <c r="D17" s="26">
        <f t="shared" si="3"/>
        <v>60012.7</v>
      </c>
      <c r="E17" s="27">
        <f t="shared" ref="E17" si="4">SUM(E18:E21)</f>
        <v>60012.7</v>
      </c>
      <c r="F17" s="27">
        <f>SUM(F18:F21)</f>
        <v>27822.499999999996</v>
      </c>
      <c r="G17" s="28">
        <f t="shared" si="0"/>
        <v>2.8142764661851869</v>
      </c>
      <c r="H17" s="28">
        <f t="shared" si="1"/>
        <v>0.46361020250713597</v>
      </c>
      <c r="I17" s="27">
        <f>SUM(I18:I21)</f>
        <v>27038.3</v>
      </c>
      <c r="J17" s="27">
        <f>SUM(J18:J21)</f>
        <v>23947.100000000002</v>
      </c>
    </row>
    <row r="18" spans="1:11" ht="19.5" customHeight="1" x14ac:dyDescent="0.25">
      <c r="A18" s="4" t="s">
        <v>30</v>
      </c>
      <c r="B18" s="30" t="s">
        <v>29</v>
      </c>
      <c r="C18" s="29">
        <v>558.29999999999995</v>
      </c>
      <c r="D18" s="24">
        <v>30925.5</v>
      </c>
      <c r="E18" s="24">
        <v>30925.5</v>
      </c>
      <c r="F18" s="25">
        <v>399.2</v>
      </c>
      <c r="G18" s="31">
        <f t="shared" si="0"/>
        <v>0.71502776285151359</v>
      </c>
      <c r="H18" s="31">
        <f t="shared" si="1"/>
        <v>1.2908441253981343E-2</v>
      </c>
      <c r="I18" s="25">
        <v>899.2</v>
      </c>
      <c r="J18" s="25">
        <v>899.2</v>
      </c>
      <c r="K18" s="1"/>
    </row>
    <row r="19" spans="1:11" ht="19.5" customHeight="1" x14ac:dyDescent="0.25">
      <c r="A19" s="4" t="s">
        <v>32</v>
      </c>
      <c r="B19" s="30" t="s">
        <v>31</v>
      </c>
      <c r="C19" s="29">
        <v>1000</v>
      </c>
      <c r="D19" s="24">
        <v>1100</v>
      </c>
      <c r="E19" s="24">
        <v>1100</v>
      </c>
      <c r="F19" s="25">
        <v>4665.8999999999996</v>
      </c>
      <c r="G19" s="31">
        <f t="shared" si="0"/>
        <v>4.6658999999999997</v>
      </c>
      <c r="H19" s="31">
        <f t="shared" si="1"/>
        <v>4.2417272727272728</v>
      </c>
      <c r="I19" s="25">
        <v>4665.8999999999996</v>
      </c>
      <c r="J19" s="25">
        <v>2600</v>
      </c>
      <c r="K19" s="1"/>
    </row>
    <row r="20" spans="1:11" ht="19.5" customHeight="1" x14ac:dyDescent="0.25">
      <c r="A20" s="4" t="s">
        <v>34</v>
      </c>
      <c r="B20" s="30" t="s">
        <v>33</v>
      </c>
      <c r="C20" s="29">
        <v>7203.2</v>
      </c>
      <c r="D20" s="24">
        <v>24657.200000000001</v>
      </c>
      <c r="E20" s="24">
        <v>24657.200000000001</v>
      </c>
      <c r="F20" s="25">
        <v>19353.099999999999</v>
      </c>
      <c r="G20" s="31">
        <f t="shared" si="0"/>
        <v>2.686736450466459</v>
      </c>
      <c r="H20" s="31">
        <f t="shared" si="1"/>
        <v>0.78488636179290427</v>
      </c>
      <c r="I20" s="25">
        <v>18746</v>
      </c>
      <c r="J20" s="25">
        <v>17714.400000000001</v>
      </c>
      <c r="K20" s="1"/>
    </row>
    <row r="21" spans="1:11" ht="19.5" customHeight="1" x14ac:dyDescent="0.25">
      <c r="A21" s="4" t="s">
        <v>36</v>
      </c>
      <c r="B21" s="30" t="s">
        <v>35</v>
      </c>
      <c r="C21" s="29">
        <v>1124.7</v>
      </c>
      <c r="D21" s="24">
        <v>3330</v>
      </c>
      <c r="E21" s="24">
        <v>3330</v>
      </c>
      <c r="F21" s="25">
        <v>3404.3</v>
      </c>
      <c r="G21" s="31">
        <f t="shared" si="0"/>
        <v>3.0268516048724106</v>
      </c>
      <c r="H21" s="31">
        <f t="shared" si="1"/>
        <v>1.0223123123123123</v>
      </c>
      <c r="I21" s="25">
        <v>2727.2</v>
      </c>
      <c r="J21" s="25">
        <v>2733.5</v>
      </c>
      <c r="K21" s="1"/>
    </row>
    <row r="22" spans="1:11" ht="19.5" customHeight="1" x14ac:dyDescent="0.25">
      <c r="A22" s="3" t="s">
        <v>4</v>
      </c>
      <c r="B22" s="32" t="s">
        <v>37</v>
      </c>
      <c r="C22" s="27">
        <f>SUM(C24:C26)</f>
        <v>21725.200000000001</v>
      </c>
      <c r="D22" s="27">
        <f>SUM(D24:D26)</f>
        <v>43662.5</v>
      </c>
      <c r="E22" s="27">
        <f t="shared" ref="E22" si="5">SUM(E24:E26)</f>
        <v>43662.5</v>
      </c>
      <c r="F22" s="27">
        <f>F23+F24+F25+F26</f>
        <v>306061.10000000003</v>
      </c>
      <c r="G22" s="28">
        <f t="shared" si="0"/>
        <v>14.087838086645924</v>
      </c>
      <c r="H22" s="28">
        <f t="shared" si="1"/>
        <v>7.0097016890924717</v>
      </c>
      <c r="I22" s="27">
        <f>SUM(I23:I26)</f>
        <v>432579.80000000005</v>
      </c>
      <c r="J22" s="27">
        <f>SUM(J23:J26)</f>
        <v>52713.8</v>
      </c>
      <c r="K22" s="1"/>
    </row>
    <row r="23" spans="1:11" s="1" customFormat="1" ht="19.5" customHeight="1" x14ac:dyDescent="0.25">
      <c r="A23" s="41" t="s">
        <v>105</v>
      </c>
      <c r="B23" s="30" t="s">
        <v>103</v>
      </c>
      <c r="C23" s="24">
        <v>0</v>
      </c>
      <c r="D23" s="24">
        <v>0</v>
      </c>
      <c r="E23" s="24">
        <v>0</v>
      </c>
      <c r="F23" s="25">
        <v>1820</v>
      </c>
      <c r="G23" s="37"/>
      <c r="H23" s="37"/>
      <c r="I23" s="25">
        <v>2000</v>
      </c>
      <c r="J23" s="25">
        <v>0</v>
      </c>
    </row>
    <row r="24" spans="1:11" ht="19.5" customHeight="1" x14ac:dyDescent="0.25">
      <c r="A24" s="41" t="s">
        <v>39</v>
      </c>
      <c r="B24" s="30" t="s">
        <v>38</v>
      </c>
      <c r="C24" s="29">
        <v>21655</v>
      </c>
      <c r="D24" s="29">
        <v>43662.3</v>
      </c>
      <c r="E24" s="24">
        <v>43662.3</v>
      </c>
      <c r="F24" s="25">
        <v>283402.7</v>
      </c>
      <c r="G24" s="31">
        <f t="shared" si="0"/>
        <v>13.087171553913647</v>
      </c>
      <c r="H24" s="31">
        <f t="shared" si="1"/>
        <v>6.4907872466635972</v>
      </c>
      <c r="I24" s="25">
        <v>413744.9</v>
      </c>
      <c r="J24" s="25">
        <v>36415.5</v>
      </c>
    </row>
    <row r="25" spans="1:11" s="1" customFormat="1" ht="19.5" customHeight="1" x14ac:dyDescent="0.25">
      <c r="A25" s="41" t="s">
        <v>106</v>
      </c>
      <c r="B25" s="30" t="s">
        <v>104</v>
      </c>
      <c r="C25" s="29">
        <v>0</v>
      </c>
      <c r="D25" s="29">
        <v>0</v>
      </c>
      <c r="E25" s="24">
        <v>0</v>
      </c>
      <c r="F25" s="25">
        <v>11895.2</v>
      </c>
      <c r="G25" s="31" t="e">
        <f t="shared" si="0"/>
        <v>#DIV/0!</v>
      </c>
      <c r="H25" s="31" t="e">
        <f t="shared" si="1"/>
        <v>#DIV/0!</v>
      </c>
      <c r="I25" s="25">
        <v>7891.7</v>
      </c>
      <c r="J25" s="25">
        <v>7355.1</v>
      </c>
    </row>
    <row r="26" spans="1:11" ht="19.5" customHeight="1" x14ac:dyDescent="0.25">
      <c r="A26" s="41" t="s">
        <v>41</v>
      </c>
      <c r="B26" s="30" t="s">
        <v>40</v>
      </c>
      <c r="C26" s="29">
        <v>70.2</v>
      </c>
      <c r="D26" s="29">
        <v>0.2</v>
      </c>
      <c r="E26" s="24">
        <v>0.2</v>
      </c>
      <c r="F26" s="25">
        <v>8943.2000000000007</v>
      </c>
      <c r="G26" s="31">
        <f t="shared" si="0"/>
        <v>127.3960113960114</v>
      </c>
      <c r="H26" s="31">
        <f t="shared" si="1"/>
        <v>44716</v>
      </c>
      <c r="I26" s="25">
        <v>8943.2000000000007</v>
      </c>
      <c r="J26" s="25">
        <v>8943.2000000000007</v>
      </c>
    </row>
    <row r="27" spans="1:11" s="1" customFormat="1" ht="19.5" customHeight="1" x14ac:dyDescent="0.25">
      <c r="A27" s="3" t="s">
        <v>88</v>
      </c>
      <c r="B27" s="32" t="s">
        <v>87</v>
      </c>
      <c r="C27" s="26">
        <f>C28</f>
        <v>9.6</v>
      </c>
      <c r="D27" s="26">
        <f>D28</f>
        <v>5.8</v>
      </c>
      <c r="E27" s="26">
        <f t="shared" ref="E27:F27" si="6">E28</f>
        <v>118</v>
      </c>
      <c r="F27" s="26">
        <f t="shared" si="6"/>
        <v>10</v>
      </c>
      <c r="G27" s="31">
        <f t="shared" si="0"/>
        <v>1.0416666666666667</v>
      </c>
      <c r="H27" s="31">
        <f t="shared" si="1"/>
        <v>8.4745762711864403E-2</v>
      </c>
      <c r="I27" s="27">
        <f>I28</f>
        <v>10</v>
      </c>
      <c r="J27" s="27">
        <f>J28</f>
        <v>10</v>
      </c>
    </row>
    <row r="28" spans="1:11" s="1" customFormat="1" ht="19.5" customHeight="1" x14ac:dyDescent="0.25">
      <c r="A28" s="4" t="s">
        <v>90</v>
      </c>
      <c r="B28" s="30" t="s">
        <v>89</v>
      </c>
      <c r="C28" s="29">
        <v>9.6</v>
      </c>
      <c r="D28" s="29">
        <v>5.8</v>
      </c>
      <c r="E28" s="24">
        <v>118</v>
      </c>
      <c r="F28" s="25">
        <v>10</v>
      </c>
      <c r="G28" s="31">
        <f t="shared" si="0"/>
        <v>1.0416666666666667</v>
      </c>
      <c r="H28" s="31">
        <f t="shared" si="1"/>
        <v>8.4745762711864403E-2</v>
      </c>
      <c r="I28" s="25">
        <v>10</v>
      </c>
      <c r="J28" s="25">
        <v>10</v>
      </c>
    </row>
    <row r="29" spans="1:11" ht="19.5" customHeight="1" x14ac:dyDescent="0.25">
      <c r="A29" s="3" t="s">
        <v>5</v>
      </c>
      <c r="B29" s="32" t="s">
        <v>42</v>
      </c>
      <c r="C29" s="26">
        <f>C30+C31+C32+C33+C34</f>
        <v>330309.59999999998</v>
      </c>
      <c r="D29" s="26">
        <f>D30+D31+D32+D33+D34</f>
        <v>480876.5</v>
      </c>
      <c r="E29" s="27">
        <f t="shared" ref="E29:F29" si="7">SUM(E30:E34)</f>
        <v>487931.9</v>
      </c>
      <c r="F29" s="27">
        <f t="shared" si="7"/>
        <v>459202</v>
      </c>
      <c r="G29" s="28">
        <f t="shared" si="0"/>
        <v>1.3902169358686518</v>
      </c>
      <c r="H29" s="28">
        <f t="shared" si="1"/>
        <v>0.94111903730828006</v>
      </c>
      <c r="I29" s="27">
        <f>SUM(I30:I34)</f>
        <v>439902.89999999997</v>
      </c>
      <c r="J29" s="27">
        <f>SUM(J30:J34)</f>
        <v>431829.19999999995</v>
      </c>
    </row>
    <row r="30" spans="1:11" ht="19.5" customHeight="1" x14ac:dyDescent="0.25">
      <c r="A30" s="4" t="s">
        <v>44</v>
      </c>
      <c r="B30" s="30" t="s">
        <v>43</v>
      </c>
      <c r="C30" s="29">
        <v>79192.7</v>
      </c>
      <c r="D30" s="29">
        <v>104916.9</v>
      </c>
      <c r="E30" s="24">
        <v>106334.8</v>
      </c>
      <c r="F30" s="25">
        <v>111794.2</v>
      </c>
      <c r="G30" s="31">
        <f t="shared" si="0"/>
        <v>1.4116730456216293</v>
      </c>
      <c r="H30" s="31">
        <f t="shared" si="1"/>
        <v>1.0513416115890564</v>
      </c>
      <c r="I30" s="25">
        <v>105402.3</v>
      </c>
      <c r="J30" s="25">
        <v>108214.5</v>
      </c>
    </row>
    <row r="31" spans="1:11" ht="19.5" customHeight="1" x14ac:dyDescent="0.25">
      <c r="A31" s="4" t="s">
        <v>46</v>
      </c>
      <c r="B31" s="30" t="s">
        <v>45</v>
      </c>
      <c r="C31" s="29">
        <v>202364.9</v>
      </c>
      <c r="D31" s="29">
        <v>303745.7</v>
      </c>
      <c r="E31" s="24">
        <v>305280.3</v>
      </c>
      <c r="F31" s="25">
        <v>276864.8</v>
      </c>
      <c r="G31" s="31">
        <f t="shared" si="0"/>
        <v>1.3681463534437048</v>
      </c>
      <c r="H31" s="31">
        <f t="shared" si="1"/>
        <v>0.90691996830453847</v>
      </c>
      <c r="I31" s="25">
        <v>265481</v>
      </c>
      <c r="J31" s="25">
        <v>254623.1</v>
      </c>
    </row>
    <row r="32" spans="1:11" ht="19.5" customHeight="1" x14ac:dyDescent="0.25">
      <c r="A32" s="4" t="s">
        <v>48</v>
      </c>
      <c r="B32" s="30" t="s">
        <v>47</v>
      </c>
      <c r="C32" s="29">
        <v>17540</v>
      </c>
      <c r="D32" s="29">
        <v>29433.200000000001</v>
      </c>
      <c r="E32" s="24">
        <v>31776.7</v>
      </c>
      <c r="F32" s="25">
        <v>36113</v>
      </c>
      <c r="G32" s="31">
        <f t="shared" si="0"/>
        <v>2.0588939566704676</v>
      </c>
      <c r="H32" s="31">
        <f t="shared" si="1"/>
        <v>1.1364616212507908</v>
      </c>
      <c r="I32" s="25">
        <v>36013</v>
      </c>
      <c r="J32" s="25">
        <v>36013</v>
      </c>
    </row>
    <row r="33" spans="1:10" ht="19.5" customHeight="1" x14ac:dyDescent="0.25">
      <c r="A33" s="4" t="s">
        <v>50</v>
      </c>
      <c r="B33" s="30" t="s">
        <v>49</v>
      </c>
      <c r="C33" s="29">
        <v>1167.7</v>
      </c>
      <c r="D33" s="29">
        <v>1441.2</v>
      </c>
      <c r="E33" s="24">
        <v>1773.4</v>
      </c>
      <c r="F33" s="25">
        <v>2800.5</v>
      </c>
      <c r="G33" s="31">
        <f t="shared" si="0"/>
        <v>2.3983043589963176</v>
      </c>
      <c r="H33" s="31">
        <f t="shared" si="1"/>
        <v>1.579169956016691</v>
      </c>
      <c r="I33" s="25">
        <v>1377.1</v>
      </c>
      <c r="J33" s="25">
        <v>1349.1</v>
      </c>
    </row>
    <row r="34" spans="1:10" ht="19.5" customHeight="1" x14ac:dyDescent="0.25">
      <c r="A34" s="4" t="s">
        <v>52</v>
      </c>
      <c r="B34" s="30" t="s">
        <v>51</v>
      </c>
      <c r="C34" s="29">
        <v>30044.3</v>
      </c>
      <c r="D34" s="29">
        <v>41339.5</v>
      </c>
      <c r="E34" s="24">
        <v>42766.7</v>
      </c>
      <c r="F34" s="25">
        <v>31629.5</v>
      </c>
      <c r="G34" s="31">
        <f t="shared" si="0"/>
        <v>1.0527620879834112</v>
      </c>
      <c r="H34" s="31">
        <f t="shared" si="1"/>
        <v>0.73958243212592978</v>
      </c>
      <c r="I34" s="25">
        <v>31629.5</v>
      </c>
      <c r="J34" s="25">
        <v>31629.5</v>
      </c>
    </row>
    <row r="35" spans="1:10" ht="19.5" customHeight="1" x14ac:dyDescent="0.25">
      <c r="A35" s="3" t="s">
        <v>54</v>
      </c>
      <c r="B35" s="32" t="s">
        <v>53</v>
      </c>
      <c r="C35" s="26">
        <f>SUM(C36:C36)</f>
        <v>25922</v>
      </c>
      <c r="D35" s="26">
        <f>SUM(D36:D36)</f>
        <v>40476.5</v>
      </c>
      <c r="E35" s="27">
        <f>SUM(E36:E36)</f>
        <v>41193</v>
      </c>
      <c r="F35" s="27">
        <f>SUM(F36:F36)</f>
        <v>36723</v>
      </c>
      <c r="G35" s="28">
        <f t="shared" si="0"/>
        <v>1.416673096211712</v>
      </c>
      <c r="H35" s="28">
        <f t="shared" si="1"/>
        <v>0.89148641759522251</v>
      </c>
      <c r="I35" s="27">
        <f>SUM(I36:I36)</f>
        <v>34121.800000000003</v>
      </c>
      <c r="J35" s="27">
        <f>SUM(J36:J36)</f>
        <v>32943</v>
      </c>
    </row>
    <row r="36" spans="1:10" ht="19.5" customHeight="1" x14ac:dyDescent="0.25">
      <c r="A36" s="4" t="s">
        <v>56</v>
      </c>
      <c r="B36" s="30" t="s">
        <v>55</v>
      </c>
      <c r="C36" s="29">
        <v>25922</v>
      </c>
      <c r="D36" s="29">
        <v>40476.5</v>
      </c>
      <c r="E36" s="24">
        <v>41193</v>
      </c>
      <c r="F36" s="25">
        <v>36723</v>
      </c>
      <c r="G36" s="31">
        <f t="shared" si="0"/>
        <v>1.416673096211712</v>
      </c>
      <c r="H36" s="31">
        <f t="shared" si="1"/>
        <v>0.89148641759522251</v>
      </c>
      <c r="I36" s="25">
        <v>34121.800000000003</v>
      </c>
      <c r="J36" s="25">
        <v>32943</v>
      </c>
    </row>
    <row r="37" spans="1:10" ht="19.5" customHeight="1" x14ac:dyDescent="0.25">
      <c r="A37" s="3" t="s">
        <v>58</v>
      </c>
      <c r="B37" s="32" t="s">
        <v>57</v>
      </c>
      <c r="C37" s="26">
        <f t="shared" ref="C37:D37" si="8">SUM(C38)</f>
        <v>624.9</v>
      </c>
      <c r="D37" s="26">
        <f t="shared" si="8"/>
        <v>781</v>
      </c>
      <c r="E37" s="27">
        <f t="shared" ref="E37" si="9">SUM(E38)</f>
        <v>781</v>
      </c>
      <c r="F37" s="27">
        <f>SUM(F38)</f>
        <v>751.9</v>
      </c>
      <c r="G37" s="28">
        <f t="shared" si="0"/>
        <v>1.2032325172027525</v>
      </c>
      <c r="H37" s="28">
        <f t="shared" si="1"/>
        <v>0.96274007682458385</v>
      </c>
      <c r="I37" s="27">
        <f>SUM(I38)</f>
        <v>751.9</v>
      </c>
      <c r="J37" s="27">
        <f>SUM(J38)</f>
        <v>751.9</v>
      </c>
    </row>
    <row r="38" spans="1:10" ht="19.5" customHeight="1" x14ac:dyDescent="0.25">
      <c r="A38" s="4" t="s">
        <v>60</v>
      </c>
      <c r="B38" s="30" t="s">
        <v>59</v>
      </c>
      <c r="C38" s="29">
        <v>624.9</v>
      </c>
      <c r="D38" s="29">
        <v>781</v>
      </c>
      <c r="E38" s="24">
        <v>781</v>
      </c>
      <c r="F38" s="25">
        <v>751.9</v>
      </c>
      <c r="G38" s="31">
        <f t="shared" si="0"/>
        <v>1.2032325172027525</v>
      </c>
      <c r="H38" s="31">
        <f t="shared" si="1"/>
        <v>0.96274007682458385</v>
      </c>
      <c r="I38" s="25">
        <v>751.9</v>
      </c>
      <c r="J38" s="25">
        <v>751.9</v>
      </c>
    </row>
    <row r="39" spans="1:10" ht="19.5" customHeight="1" x14ac:dyDescent="0.25">
      <c r="A39" s="3" t="s">
        <v>6</v>
      </c>
      <c r="B39" s="32" t="s">
        <v>61</v>
      </c>
      <c r="C39" s="26">
        <f t="shared" ref="C39:D39" si="10">SUM(C40:C43)</f>
        <v>34864.400000000001</v>
      </c>
      <c r="D39" s="26">
        <f t="shared" si="10"/>
        <v>38581.799999999996</v>
      </c>
      <c r="E39" s="27">
        <f t="shared" ref="E39" si="11">SUM(E40:E43)</f>
        <v>38581.799999999996</v>
      </c>
      <c r="F39" s="27">
        <f>SUM(F40:F43)</f>
        <v>37479.800000000003</v>
      </c>
      <c r="G39" s="28">
        <f t="shared" si="0"/>
        <v>1.0750163490551967</v>
      </c>
      <c r="H39" s="28">
        <f t="shared" si="1"/>
        <v>0.97143730981965604</v>
      </c>
      <c r="I39" s="27">
        <f>SUM(I40:I43)</f>
        <v>38000.199999999997</v>
      </c>
      <c r="J39" s="27">
        <f>SUM(J40:J43)</f>
        <v>34001.199999999997</v>
      </c>
    </row>
    <row r="40" spans="1:10" ht="19.5" customHeight="1" x14ac:dyDescent="0.25">
      <c r="A40" s="4" t="s">
        <v>63</v>
      </c>
      <c r="B40" s="30" t="s">
        <v>62</v>
      </c>
      <c r="C40" s="29">
        <v>2374.9</v>
      </c>
      <c r="D40" s="29">
        <v>2767.1</v>
      </c>
      <c r="E40" s="24">
        <v>2767.1</v>
      </c>
      <c r="F40" s="25">
        <v>5186.8999999999996</v>
      </c>
      <c r="G40" s="31">
        <f t="shared" si="0"/>
        <v>2.1840498547307252</v>
      </c>
      <c r="H40" s="31">
        <f t="shared" si="1"/>
        <v>1.8744895377832387</v>
      </c>
      <c r="I40" s="25">
        <v>5186.8999999999996</v>
      </c>
      <c r="J40" s="25">
        <v>5186.8999999999996</v>
      </c>
    </row>
    <row r="41" spans="1:10" ht="19.5" customHeight="1" x14ac:dyDescent="0.25">
      <c r="A41" s="7" t="s">
        <v>65</v>
      </c>
      <c r="B41" s="30" t="s">
        <v>64</v>
      </c>
      <c r="C41" s="29">
        <v>1139.3</v>
      </c>
      <c r="D41" s="29">
        <v>1519.6</v>
      </c>
      <c r="E41" s="24">
        <v>1519.6</v>
      </c>
      <c r="F41" s="25">
        <v>761.7</v>
      </c>
      <c r="G41" s="31">
        <f t="shared" si="0"/>
        <v>0.66856841920477494</v>
      </c>
      <c r="H41" s="31">
        <f t="shared" si="1"/>
        <v>0.50125032903395639</v>
      </c>
      <c r="I41" s="25">
        <v>753.1</v>
      </c>
      <c r="J41" s="25">
        <v>490</v>
      </c>
    </row>
    <row r="42" spans="1:10" ht="19.5" customHeight="1" x14ac:dyDescent="0.25">
      <c r="A42" s="6" t="s">
        <v>67</v>
      </c>
      <c r="B42" s="30" t="s">
        <v>66</v>
      </c>
      <c r="C42" s="29">
        <v>30184.9</v>
      </c>
      <c r="D42" s="29">
        <v>32895.599999999999</v>
      </c>
      <c r="E42" s="24">
        <v>32895.599999999999</v>
      </c>
      <c r="F42" s="25">
        <v>30131.7</v>
      </c>
      <c r="G42" s="31">
        <f t="shared" si="0"/>
        <v>0.99823752936070687</v>
      </c>
      <c r="H42" s="31">
        <f t="shared" si="1"/>
        <v>0.9159796446941233</v>
      </c>
      <c r="I42" s="25">
        <v>30660.7</v>
      </c>
      <c r="J42" s="25">
        <v>26924.799999999999</v>
      </c>
    </row>
    <row r="43" spans="1:10" ht="19.5" customHeight="1" x14ac:dyDescent="0.25">
      <c r="A43" s="4" t="s">
        <v>69</v>
      </c>
      <c r="B43" s="30" t="s">
        <v>68</v>
      </c>
      <c r="C43" s="29">
        <v>1165.3</v>
      </c>
      <c r="D43" s="29">
        <v>1399.5</v>
      </c>
      <c r="E43" s="24">
        <v>1399.5</v>
      </c>
      <c r="F43" s="25">
        <v>1399.5</v>
      </c>
      <c r="G43" s="31">
        <f t="shared" si="0"/>
        <v>1.2009782888526561</v>
      </c>
      <c r="H43" s="31">
        <f t="shared" si="1"/>
        <v>1</v>
      </c>
      <c r="I43" s="25">
        <v>1399.5</v>
      </c>
      <c r="J43" s="25">
        <v>1399.5</v>
      </c>
    </row>
    <row r="44" spans="1:10" ht="19.5" customHeight="1" x14ac:dyDescent="0.25">
      <c r="A44" s="3" t="s">
        <v>7</v>
      </c>
      <c r="B44" s="32" t="s">
        <v>70</v>
      </c>
      <c r="C44" s="26">
        <f t="shared" ref="C44:D44" si="12">SUM(C45)</f>
        <v>8044.3</v>
      </c>
      <c r="D44" s="26">
        <f t="shared" si="12"/>
        <v>42211.7</v>
      </c>
      <c r="E44" s="27">
        <f t="shared" ref="E44" si="13">SUM(E45)</f>
        <v>77502.2</v>
      </c>
      <c r="F44" s="27">
        <f>SUM(F45)</f>
        <v>2280</v>
      </c>
      <c r="G44" s="28">
        <f t="shared" si="0"/>
        <v>0.28343050358639038</v>
      </c>
      <c r="H44" s="28">
        <f t="shared" si="1"/>
        <v>2.9418519732343083E-2</v>
      </c>
      <c r="I44" s="27">
        <f>SUM(I45)</f>
        <v>1600</v>
      </c>
      <c r="J44" s="27">
        <f>SUM(J45)</f>
        <v>1325</v>
      </c>
    </row>
    <row r="45" spans="1:10" ht="19.5" customHeight="1" x14ac:dyDescent="0.25">
      <c r="A45" s="4" t="s">
        <v>72</v>
      </c>
      <c r="B45" s="30" t="s">
        <v>71</v>
      </c>
      <c r="C45" s="29">
        <v>8044.3</v>
      </c>
      <c r="D45" s="29">
        <v>42211.7</v>
      </c>
      <c r="E45" s="24">
        <v>77502.2</v>
      </c>
      <c r="F45" s="25">
        <v>2280</v>
      </c>
      <c r="G45" s="31">
        <f t="shared" si="0"/>
        <v>0.28343050358639038</v>
      </c>
      <c r="H45" s="31">
        <f t="shared" si="1"/>
        <v>2.9418519732343083E-2</v>
      </c>
      <c r="I45" s="25">
        <v>1600</v>
      </c>
      <c r="J45" s="25">
        <v>1325</v>
      </c>
    </row>
    <row r="46" spans="1:10" ht="31.5" x14ac:dyDescent="0.25">
      <c r="A46" s="3" t="s">
        <v>74</v>
      </c>
      <c r="B46" s="30" t="s">
        <v>73</v>
      </c>
      <c r="C46" s="27">
        <f>C47</f>
        <v>1015.1</v>
      </c>
      <c r="D46" s="27">
        <f>D47</f>
        <v>0</v>
      </c>
      <c r="E46" s="27">
        <f t="shared" ref="E46:F46" si="14">E47</f>
        <v>0</v>
      </c>
      <c r="F46" s="27">
        <f t="shared" si="14"/>
        <v>0</v>
      </c>
      <c r="G46" s="28">
        <v>0</v>
      </c>
      <c r="H46" s="28">
        <v>0</v>
      </c>
      <c r="I46" s="27">
        <f>I47</f>
        <v>0</v>
      </c>
      <c r="J46" s="27">
        <f>J47</f>
        <v>0</v>
      </c>
    </row>
    <row r="47" spans="1:10" ht="31.5" x14ac:dyDescent="0.25">
      <c r="A47" s="4" t="s">
        <v>76</v>
      </c>
      <c r="B47" s="30" t="s">
        <v>75</v>
      </c>
      <c r="C47" s="29">
        <v>1015.1</v>
      </c>
      <c r="D47" s="29">
        <v>0</v>
      </c>
      <c r="E47" s="29">
        <v>0</v>
      </c>
      <c r="F47" s="25">
        <v>0</v>
      </c>
      <c r="G47" s="31">
        <v>0</v>
      </c>
      <c r="H47" s="31">
        <v>0</v>
      </c>
      <c r="I47" s="25">
        <v>0</v>
      </c>
      <c r="J47" s="25">
        <v>0</v>
      </c>
    </row>
    <row r="48" spans="1:10" ht="47.25" x14ac:dyDescent="0.25">
      <c r="A48" s="3" t="s">
        <v>78</v>
      </c>
      <c r="B48" s="32" t="s">
        <v>77</v>
      </c>
      <c r="C48" s="26">
        <f t="shared" ref="C48:D48" si="15">SUM(C49:C50)</f>
        <v>20780.900000000001</v>
      </c>
      <c r="D48" s="26">
        <f t="shared" si="15"/>
        <v>37077.699999999997</v>
      </c>
      <c r="E48" s="27">
        <f>SUM(E49:E50)</f>
        <v>37077.699999999997</v>
      </c>
      <c r="F48" s="27">
        <f>SUM(F49:F50)</f>
        <v>0</v>
      </c>
      <c r="G48" s="31">
        <f t="shared" si="0"/>
        <v>0</v>
      </c>
      <c r="H48" s="31">
        <f t="shared" si="1"/>
        <v>0</v>
      </c>
      <c r="I48" s="27">
        <f>SUM(I49:I50)</f>
        <v>0</v>
      </c>
      <c r="J48" s="27">
        <f>SUM(J49:J50)</f>
        <v>0</v>
      </c>
    </row>
    <row r="49" spans="1:10" ht="47.25" x14ac:dyDescent="0.25">
      <c r="A49" s="4" t="s">
        <v>80</v>
      </c>
      <c r="B49" s="30" t="s">
        <v>79</v>
      </c>
      <c r="C49" s="29">
        <v>13557.4</v>
      </c>
      <c r="D49" s="24">
        <v>12217.5</v>
      </c>
      <c r="E49" s="24">
        <v>12217.5</v>
      </c>
      <c r="F49" s="25">
        <v>0</v>
      </c>
      <c r="G49" s="31">
        <f t="shared" si="0"/>
        <v>0</v>
      </c>
      <c r="H49" s="31">
        <f t="shared" si="1"/>
        <v>0</v>
      </c>
      <c r="I49" s="25">
        <v>0</v>
      </c>
      <c r="J49" s="25">
        <v>0</v>
      </c>
    </row>
    <row r="50" spans="1:10" ht="19.5" customHeight="1" x14ac:dyDescent="0.25">
      <c r="A50" s="11" t="s">
        <v>82</v>
      </c>
      <c r="B50" s="30" t="s">
        <v>81</v>
      </c>
      <c r="C50" s="29">
        <v>7223.5</v>
      </c>
      <c r="D50" s="24">
        <v>24860.2</v>
      </c>
      <c r="E50" s="24">
        <v>24860.2</v>
      </c>
      <c r="F50" s="25">
        <v>0</v>
      </c>
      <c r="G50" s="31">
        <f t="shared" si="0"/>
        <v>0</v>
      </c>
      <c r="H50" s="31">
        <f t="shared" si="1"/>
        <v>0</v>
      </c>
      <c r="I50" s="25">
        <v>0</v>
      </c>
      <c r="J50" s="25">
        <v>0</v>
      </c>
    </row>
    <row r="51" spans="1:10" ht="19.5" customHeight="1" x14ac:dyDescent="0.25">
      <c r="A51" s="13" t="s">
        <v>83</v>
      </c>
      <c r="B51" s="30"/>
      <c r="C51" s="29">
        <v>0</v>
      </c>
      <c r="D51" s="29">
        <v>0</v>
      </c>
      <c r="E51" s="29">
        <v>0</v>
      </c>
      <c r="F51" s="33">
        <v>0</v>
      </c>
      <c r="G51" s="34">
        <v>0</v>
      </c>
      <c r="H51" s="34">
        <v>0</v>
      </c>
      <c r="I51" s="35">
        <v>5702.7</v>
      </c>
      <c r="J51" s="35">
        <v>12052.4</v>
      </c>
    </row>
    <row r="52" spans="1:10" ht="15.75" x14ac:dyDescent="0.25">
      <c r="A52" s="5" t="s">
        <v>84</v>
      </c>
      <c r="B52" s="30"/>
      <c r="C52" s="26">
        <f>C4+C15+C17+C22+C27+C29+C35+C37+C39+C44+C46+C48</f>
        <v>494891</v>
      </c>
      <c r="D52" s="26">
        <f>D4+D15+D17+D22+D27+D29+D35+D37+D39+D44+D46+D48</f>
        <v>842661.5</v>
      </c>
      <c r="E52" s="26">
        <f t="shared" ref="E52" si="16">E4+E15+E17+E22+E27+E29+E35+E37+E39+E44+E46+E48</f>
        <v>885836.3</v>
      </c>
      <c r="F52" s="26">
        <f>F4+F15+F17+F22+F27+F29+F35+F37+F39+F44+F46+F48+F13</f>
        <v>954656.30000000016</v>
      </c>
      <c r="G52" s="26">
        <f t="shared" ref="G52:H52" si="17">G4+G15+G17+G22+G29+G35+G37+G39+G44+G48+G27</f>
        <v>27.625829510730007</v>
      </c>
      <c r="H52" s="26">
        <f t="shared" si="17"/>
        <v>13.200989130678163</v>
      </c>
      <c r="I52" s="26">
        <f>I4+I15+I17+I22+I27+I29+I35+I37+I39+I44+I46+I48+I51+I13</f>
        <v>1064239.8</v>
      </c>
      <c r="J52" s="26">
        <f>J4+J15+J17+J22+J27+J29+J35+J37+J39+J44+J46+J48+J51+J13</f>
        <v>672772.1</v>
      </c>
    </row>
    <row r="53" spans="1:10" x14ac:dyDescent="0.25">
      <c r="A53" s="1"/>
      <c r="C53" s="20"/>
      <c r="D53" s="20"/>
      <c r="E53" s="10"/>
      <c r="F53" s="1"/>
      <c r="G53" s="1"/>
      <c r="H53" s="1"/>
      <c r="I53" s="1"/>
      <c r="J53" s="9"/>
    </row>
    <row r="54" spans="1:10" ht="15.75" x14ac:dyDescent="0.25">
      <c r="A54" s="14"/>
      <c r="B54" s="14"/>
      <c r="C54" s="15"/>
      <c r="D54" s="15"/>
      <c r="E54" s="15"/>
      <c r="F54" s="14"/>
      <c r="G54" s="14"/>
      <c r="H54" s="14"/>
      <c r="I54" s="14"/>
      <c r="J54" s="14"/>
    </row>
    <row r="55" spans="1:10" x14ac:dyDescent="0.25">
      <c r="A55" s="1"/>
      <c r="C55" s="10"/>
      <c r="D55" s="10"/>
      <c r="E55" s="10"/>
      <c r="F55" s="1"/>
      <c r="G55" s="1"/>
      <c r="H55" s="1"/>
      <c r="I55" s="1"/>
      <c r="J55" s="9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3775511</dc:creator>
  <cp:lastModifiedBy>Admin</cp:lastModifiedBy>
  <cp:lastPrinted>2020-11-29T23:48:46Z</cp:lastPrinted>
  <dcterms:created xsi:type="dcterms:W3CDTF">2019-10-31T01:56:38Z</dcterms:created>
  <dcterms:modified xsi:type="dcterms:W3CDTF">2021-11-16T01:35:38Z</dcterms:modified>
</cp:coreProperties>
</file>